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ownloads\Desktop\Ivana\Financijski izvještaji\2025\Završni račun\"/>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G325" i="9"/>
  <c r="F325" i="9"/>
  <c r="E325" i="9"/>
  <c r="H324" i="9"/>
  <c r="G324" i="9"/>
  <c r="F324" i="9"/>
  <c r="H323" i="9"/>
  <c r="E323" i="9" s="1"/>
  <c r="G323" i="9"/>
  <c r="F323" i="9"/>
  <c r="B323" i="9"/>
  <c r="H322" i="9"/>
  <c r="G322" i="9"/>
  <c r="E322" i="9" s="1"/>
  <c r="B322" i="9" s="1"/>
  <c r="F322" i="9"/>
  <c r="H321" i="9"/>
  <c r="G321" i="9"/>
  <c r="F321" i="9"/>
  <c r="E321" i="9"/>
  <c r="H320" i="9"/>
  <c r="G320" i="9"/>
  <c r="F320" i="9"/>
  <c r="H319" i="9"/>
  <c r="G319" i="9"/>
  <c r="F319" i="9"/>
  <c r="H318" i="9"/>
  <c r="E318" i="9" s="1"/>
  <c r="B318" i="9" s="1"/>
  <c r="G318" i="9"/>
  <c r="F318" i="9"/>
  <c r="H317" i="9"/>
  <c r="E317" i="9" s="1"/>
  <c r="B317" i="9" s="1"/>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298" i="9" s="1"/>
  <c r="F301" i="9"/>
  <c r="F300" i="9"/>
  <c r="F299" i="9"/>
  <c r="F297" i="9"/>
  <c r="L296" i="9"/>
  <c r="H296" i="9"/>
  <c r="F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E289" i="9"/>
  <c r="M288" i="9"/>
  <c r="L288" i="9"/>
  <c r="F288" i="9"/>
  <c r="E288" i="9"/>
  <c r="M287" i="9"/>
  <c r="L287" i="9"/>
  <c r="F287" i="9" s="1"/>
  <c r="E287" i="9"/>
  <c r="B287" i="9" s="1"/>
  <c r="M286" i="9"/>
  <c r="L286" i="9"/>
  <c r="E286" i="9"/>
  <c r="M285" i="9"/>
  <c r="L285" i="9"/>
  <c r="F285" i="9" s="1"/>
  <c r="E285" i="9"/>
  <c r="B285" i="9" s="1"/>
  <c r="M284" i="9"/>
  <c r="L284" i="9"/>
  <c r="F284" i="9"/>
  <c r="E284" i="9"/>
  <c r="B284" i="9" s="1"/>
  <c r="M283" i="9"/>
  <c r="L283" i="9"/>
  <c r="F283" i="9" s="1"/>
  <c r="E283" i="9"/>
  <c r="M282" i="9"/>
  <c r="L282" i="9"/>
  <c r="F282" i="9" s="1"/>
  <c r="B282" i="9" s="1"/>
  <c r="E282" i="9"/>
  <c r="M281" i="9"/>
  <c r="L281" i="9"/>
  <c r="F281" i="9" s="1"/>
  <c r="E281" i="9"/>
  <c r="M280" i="9"/>
  <c r="L280" i="9"/>
  <c r="F280" i="9"/>
  <c r="E280" i="9"/>
  <c r="M279" i="9"/>
  <c r="L279" i="9"/>
  <c r="F279" i="9" s="1"/>
  <c r="E279" i="9"/>
  <c r="B279" i="9" s="1"/>
  <c r="M278" i="9"/>
  <c r="L278" i="9"/>
  <c r="E278" i="9"/>
  <c r="M277" i="9"/>
  <c r="L277" i="9"/>
  <c r="F277" i="9" s="1"/>
  <c r="E277" i="9"/>
  <c r="B277" i="9" s="1"/>
  <c r="M276" i="9"/>
  <c r="L276" i="9"/>
  <c r="F276" i="9"/>
  <c r="E276" i="9"/>
  <c r="B276" i="9" s="1"/>
  <c r="M275" i="9"/>
  <c r="L275" i="9"/>
  <c r="F275" i="9" s="1"/>
  <c r="E275" i="9"/>
  <c r="M274" i="9"/>
  <c r="L274" i="9"/>
  <c r="F274" i="9" s="1"/>
  <c r="B274" i="9" s="1"/>
  <c r="E274" i="9"/>
  <c r="M273" i="9"/>
  <c r="L273" i="9"/>
  <c r="F273" i="9" s="1"/>
  <c r="E273" i="9"/>
  <c r="M272" i="9"/>
  <c r="L272" i="9"/>
  <c r="F272" i="9"/>
  <c r="E272" i="9"/>
  <c r="M271" i="9"/>
  <c r="L271" i="9"/>
  <c r="F271" i="9" s="1"/>
  <c r="E271" i="9"/>
  <c r="B271" i="9" s="1"/>
  <c r="M270" i="9"/>
  <c r="L270" i="9"/>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M264" i="9"/>
  <c r="L264" i="9"/>
  <c r="F264" i="9"/>
  <c r="E264" i="9"/>
  <c r="M263" i="9"/>
  <c r="L263" i="9"/>
  <c r="F263" i="9" s="1"/>
  <c r="E263" i="9"/>
  <c r="B263" i="9" s="1"/>
  <c r="M262" i="9"/>
  <c r="L262" i="9"/>
  <c r="E262" i="9"/>
  <c r="M261" i="9"/>
  <c r="L261" i="9"/>
  <c r="F261" i="9" s="1"/>
  <c r="E261" i="9"/>
  <c r="B261" i="9" s="1"/>
  <c r="M260" i="9"/>
  <c r="L260" i="9"/>
  <c r="F260" i="9"/>
  <c r="E260" i="9"/>
  <c r="B260" i="9" s="1"/>
  <c r="M259" i="9"/>
  <c r="L259" i="9"/>
  <c r="F259" i="9" s="1"/>
  <c r="E259" i="9"/>
  <c r="M258" i="9"/>
  <c r="L258" i="9"/>
  <c r="F258" i="9" s="1"/>
  <c r="B258" i="9" s="1"/>
  <c r="E258" i="9"/>
  <c r="M257" i="9"/>
  <c r="L257" i="9"/>
  <c r="F257" i="9" s="1"/>
  <c r="E257" i="9"/>
  <c r="M256" i="9"/>
  <c r="L256" i="9"/>
  <c r="F256" i="9"/>
  <c r="E256" i="9"/>
  <c r="M255" i="9"/>
  <c r="L255" i="9"/>
  <c r="F255" i="9" s="1"/>
  <c r="E255" i="9"/>
  <c r="B255" i="9" s="1"/>
  <c r="M254" i="9"/>
  <c r="L254" i="9"/>
  <c r="E254" i="9"/>
  <c r="M253" i="9"/>
  <c r="L253" i="9"/>
  <c r="F253" i="9" s="1"/>
  <c r="E253" i="9"/>
  <c r="B253" i="9" s="1"/>
  <c r="M252" i="9"/>
  <c r="L252" i="9"/>
  <c r="F252" i="9"/>
  <c r="E252" i="9"/>
  <c r="B252" i="9" s="1"/>
  <c r="M251" i="9"/>
  <c r="L251" i="9"/>
  <c r="F251" i="9" s="1"/>
  <c r="B251" i="9" s="1"/>
  <c r="E251" i="9"/>
  <c r="M250" i="9"/>
  <c r="L250" i="9"/>
  <c r="F250" i="9" s="1"/>
  <c r="B250" i="9" s="1"/>
  <c r="E250" i="9"/>
  <c r="M249" i="9"/>
  <c r="F249" i="9" s="1"/>
  <c r="L249" i="9"/>
  <c r="E249" i="9"/>
  <c r="M248" i="9"/>
  <c r="L248" i="9"/>
  <c r="F248" i="9"/>
  <c r="E248" i="9"/>
  <c r="M247" i="9"/>
  <c r="L247" i="9"/>
  <c r="F247" i="9" s="1"/>
  <c r="B247" i="9" s="1"/>
  <c r="E247" i="9"/>
  <c r="M246" i="9"/>
  <c r="L246" i="9"/>
  <c r="E246" i="9"/>
  <c r="M245" i="9"/>
  <c r="L245" i="9"/>
  <c r="F245" i="9" s="1"/>
  <c r="E245" i="9"/>
  <c r="B245" i="9" s="1"/>
  <c r="M244" i="9"/>
  <c r="L244" i="9"/>
  <c r="F244" i="9"/>
  <c r="E244" i="9"/>
  <c r="M243" i="9"/>
  <c r="L243" i="9"/>
  <c r="F243" i="9" s="1"/>
  <c r="B243" i="9" s="1"/>
  <c r="E243" i="9"/>
  <c r="M242" i="9"/>
  <c r="L242" i="9"/>
  <c r="E242" i="9"/>
  <c r="M241" i="9"/>
  <c r="L241" i="9"/>
  <c r="E241" i="9"/>
  <c r="M240" i="9"/>
  <c r="F240" i="9" s="1"/>
  <c r="L240" i="9"/>
  <c r="E240" i="9"/>
  <c r="M239" i="9"/>
  <c r="L239" i="9"/>
  <c r="E239" i="9"/>
  <c r="M238" i="9"/>
  <c r="L238" i="9"/>
  <c r="E238" i="9"/>
  <c r="M237" i="9"/>
  <c r="L237" i="9"/>
  <c r="E237" i="9"/>
  <c r="M236" i="9"/>
  <c r="F236" i="9" s="1"/>
  <c r="L236" i="9"/>
  <c r="E236" i="9"/>
  <c r="M235" i="9"/>
  <c r="L235" i="9"/>
  <c r="F235" i="9" s="1"/>
  <c r="E235" i="9"/>
  <c r="M234" i="9"/>
  <c r="L234" i="9"/>
  <c r="F234" i="9" s="1"/>
  <c r="B234" i="9" s="1"/>
  <c r="E234" i="9"/>
  <c r="M233" i="9"/>
  <c r="L233" i="9"/>
  <c r="F233" i="9" s="1"/>
  <c r="E233" i="9"/>
  <c r="M232" i="9"/>
  <c r="L232" i="9"/>
  <c r="F232" i="9"/>
  <c r="E232" i="9"/>
  <c r="M231" i="9"/>
  <c r="L231" i="9"/>
  <c r="F231" i="9" s="1"/>
  <c r="E231" i="9"/>
  <c r="B231" i="9" s="1"/>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F167" i="9"/>
  <c r="H166" i="9"/>
  <c r="G166" i="9"/>
  <c r="E166" i="9" s="1"/>
  <c r="B166" i="9" s="1"/>
  <c r="F166" i="9"/>
  <c r="H165" i="9"/>
  <c r="G165" i="9"/>
  <c r="F165" i="9"/>
  <c r="E165" i="9"/>
  <c r="B165" i="9" s="1"/>
  <c r="H164" i="9"/>
  <c r="G164" i="9"/>
  <c r="F164" i="9"/>
  <c r="E164" i="9"/>
  <c r="H163" i="9"/>
  <c r="G163" i="9"/>
  <c r="E163" i="9" s="1"/>
  <c r="F163" i="9"/>
  <c r="H162" i="9"/>
  <c r="G162" i="9"/>
  <c r="E162" i="9" s="1"/>
  <c r="B162" i="9" s="1"/>
  <c r="F162" i="9"/>
  <c r="H161" i="9"/>
  <c r="G161" i="9"/>
  <c r="F161" i="9"/>
  <c r="E161" i="9"/>
  <c r="B161" i="9" s="1"/>
  <c r="H160" i="9"/>
  <c r="G160" i="9"/>
  <c r="F160" i="9"/>
  <c r="E160" i="9"/>
  <c r="H159" i="9"/>
  <c r="G159" i="9"/>
  <c r="E159" i="9" s="1"/>
  <c r="B159" i="9" s="1"/>
  <c r="F159" i="9"/>
  <c r="H158" i="9"/>
  <c r="G158" i="9"/>
  <c r="E158" i="9" s="1"/>
  <c r="B158" i="9" s="1"/>
  <c r="F158" i="9"/>
  <c r="H157" i="9"/>
  <c r="E157" i="9" s="1"/>
  <c r="B157" i="9" s="1"/>
  <c r="G157" i="9"/>
  <c r="F157" i="9"/>
  <c r="F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F147" i="9"/>
  <c r="H146" i="9"/>
  <c r="G146" i="9"/>
  <c r="F146" i="9"/>
  <c r="H145" i="9"/>
  <c r="E145" i="9" s="1"/>
  <c r="B145" i="9" s="1"/>
  <c r="G145" i="9"/>
  <c r="F145" i="9"/>
  <c r="H144" i="9"/>
  <c r="G144" i="9"/>
  <c r="F144" i="9"/>
  <c r="E144" i="9"/>
  <c r="B144" i="9" s="1"/>
  <c r="H143" i="9"/>
  <c r="G143" i="9"/>
  <c r="E143" i="9" s="1"/>
  <c r="F143" i="9"/>
  <c r="H142" i="9"/>
  <c r="G142" i="9"/>
  <c r="F142" i="9"/>
  <c r="H141" i="9"/>
  <c r="E141" i="9" s="1"/>
  <c r="B141" i="9" s="1"/>
  <c r="G141" i="9"/>
  <c r="F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F25" i="9"/>
  <c r="F24" i="9"/>
  <c r="F4" i="9"/>
  <c r="O3" i="9"/>
  <c r="G296" i="9" s="1"/>
  <c r="E296" i="9" s="1"/>
  <c r="I3" i="9"/>
  <c r="H3" i="9"/>
  <c r="G3" i="9"/>
  <c r="D104" i="8"/>
  <c r="C1681" i="1" s="1"/>
  <c r="H1681" i="1" s="1"/>
  <c r="D97" i="8"/>
  <c r="D92" i="8"/>
  <c r="D87" i="8"/>
  <c r="D82" i="8"/>
  <c r="D77" i="8"/>
  <c r="D72" i="8"/>
  <c r="D67" i="8"/>
  <c r="D62" i="8"/>
  <c r="D57" i="8"/>
  <c r="D51" i="8" s="1"/>
  <c r="D45" i="8" s="1"/>
  <c r="I40" i="3" s="1"/>
  <c r="D52" i="8"/>
  <c r="D46" i="8"/>
  <c r="D37" i="8"/>
  <c r="D27" i="8"/>
  <c r="D25" i="8" s="1"/>
  <c r="C1602" i="1" s="1"/>
  <c r="D18" i="8"/>
  <c r="D8" i="8"/>
  <c r="C1585" i="1" s="1"/>
  <c r="H1585" i="1" s="1"/>
  <c r="E44" i="7"/>
  <c r="D44" i="7"/>
  <c r="E39" i="7"/>
  <c r="D39" i="7"/>
  <c r="D38" i="7" s="1"/>
  <c r="E38" i="7"/>
  <c r="E30" i="7"/>
  <c r="D30" i="7"/>
  <c r="E23" i="7"/>
  <c r="E22" i="7" s="1"/>
  <c r="D23" i="7"/>
  <c r="D22" i="7"/>
  <c r="E14" i="7"/>
  <c r="D14" i="7"/>
  <c r="E7" i="7"/>
  <c r="E6" i="7" s="1"/>
  <c r="D1539" i="1" s="1"/>
  <c r="H1539" i="1" s="1"/>
  <c r="D7" i="7"/>
  <c r="D6" i="7" s="1"/>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024" i="1"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D597" i="4" s="1"/>
  <c r="F597"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E535" i="4"/>
  <c r="F534" i="4"/>
  <c r="F533" i="4"/>
  <c r="F532" i="4"/>
  <c r="E532" i="4"/>
  <c r="D532" i="4"/>
  <c r="F531" i="4"/>
  <c r="F530" i="4"/>
  <c r="F529" i="4"/>
  <c r="E529" i="4"/>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E648" i="4" s="1"/>
  <c r="D642" i="1" s="1"/>
  <c r="D427" i="4"/>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E309" i="4" s="1"/>
  <c r="E308" i="4" s="1"/>
  <c r="D314" i="4"/>
  <c r="F313" i="4"/>
  <c r="F312" i="4"/>
  <c r="F311"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30" i="4"/>
  <c r="E230" i="4"/>
  <c r="D230" i="4"/>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F135" i="4" s="1"/>
  <c r="D135" i="4"/>
  <c r="D134" i="4"/>
  <c r="F133" i="4"/>
  <c r="F132" i="4"/>
  <c r="F131" i="4"/>
  <c r="F130" i="4"/>
  <c r="E129" i="4"/>
  <c r="D129" i="4"/>
  <c r="F128" i="4"/>
  <c r="F127"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D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D6"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G1684" i="1" s="1"/>
  <c r="C1683" i="1"/>
  <c r="H1683" i="1" s="1"/>
  <c r="H1682" i="1"/>
  <c r="C1682" i="1"/>
  <c r="G1682" i="1" s="1"/>
  <c r="C1680" i="1"/>
  <c r="G1680" i="1" s="1"/>
  <c r="C1679" i="1"/>
  <c r="H1679" i="1" s="1"/>
  <c r="H1678" i="1"/>
  <c r="C1678" i="1"/>
  <c r="G1678" i="1" s="1"/>
  <c r="H1677" i="1"/>
  <c r="G1677" i="1"/>
  <c r="C1677" i="1"/>
  <c r="C1676" i="1"/>
  <c r="G1676" i="1" s="1"/>
  <c r="C1675" i="1"/>
  <c r="H1675" i="1" s="1"/>
  <c r="H1674" i="1"/>
  <c r="C1674" i="1"/>
  <c r="G1674" i="1" s="1"/>
  <c r="H1673" i="1"/>
  <c r="G1673" i="1"/>
  <c r="C1673" i="1"/>
  <c r="C1672" i="1"/>
  <c r="G1672" i="1" s="1"/>
  <c r="C1671" i="1"/>
  <c r="H1671" i="1" s="1"/>
  <c r="H1670" i="1"/>
  <c r="C1670" i="1"/>
  <c r="G1670" i="1" s="1"/>
  <c r="H1669" i="1"/>
  <c r="G1669" i="1"/>
  <c r="C1669" i="1"/>
  <c r="C1668" i="1"/>
  <c r="G1668" i="1" s="1"/>
  <c r="C1667" i="1"/>
  <c r="H1667" i="1" s="1"/>
  <c r="H1666" i="1"/>
  <c r="C1666" i="1"/>
  <c r="G1666" i="1" s="1"/>
  <c r="H1665" i="1"/>
  <c r="G1665" i="1"/>
  <c r="C1665" i="1"/>
  <c r="C1664" i="1"/>
  <c r="G1664" i="1" s="1"/>
  <c r="C1663" i="1"/>
  <c r="H1663" i="1" s="1"/>
  <c r="H1662" i="1"/>
  <c r="C1662" i="1"/>
  <c r="G1662" i="1" s="1"/>
  <c r="H1661" i="1"/>
  <c r="G1661" i="1"/>
  <c r="C1661" i="1"/>
  <c r="C1660" i="1"/>
  <c r="G1660" i="1" s="1"/>
  <c r="C1659" i="1"/>
  <c r="H1659" i="1" s="1"/>
  <c r="H1658" i="1"/>
  <c r="C1658" i="1"/>
  <c r="G1658" i="1" s="1"/>
  <c r="H1657" i="1"/>
  <c r="G1657" i="1"/>
  <c r="C1657" i="1"/>
  <c r="C1656" i="1"/>
  <c r="G1656" i="1" s="1"/>
  <c r="C1655" i="1"/>
  <c r="H1655" i="1" s="1"/>
  <c r="H1654" i="1"/>
  <c r="C1654" i="1"/>
  <c r="G1654" i="1" s="1"/>
  <c r="H1653" i="1"/>
  <c r="G1653" i="1"/>
  <c r="C1653" i="1"/>
  <c r="C1652" i="1"/>
  <c r="G1652" i="1" s="1"/>
  <c r="C1651" i="1"/>
  <c r="H1651" i="1" s="1"/>
  <c r="H1650" i="1"/>
  <c r="C1650" i="1"/>
  <c r="G1650" i="1" s="1"/>
  <c r="H1649" i="1"/>
  <c r="G1649" i="1"/>
  <c r="C1649" i="1"/>
  <c r="C1648" i="1"/>
  <c r="G1648" i="1" s="1"/>
  <c r="C1647" i="1"/>
  <c r="H1647" i="1" s="1"/>
  <c r="H1646" i="1"/>
  <c r="C1646" i="1"/>
  <c r="G1646" i="1" s="1"/>
  <c r="H1645" i="1"/>
  <c r="G1645" i="1"/>
  <c r="C1645" i="1"/>
  <c r="C1644" i="1"/>
  <c r="G1644" i="1" s="1"/>
  <c r="C1643" i="1"/>
  <c r="H1643" i="1" s="1"/>
  <c r="H1642" i="1"/>
  <c r="C1642" i="1"/>
  <c r="G1642" i="1" s="1"/>
  <c r="H1641" i="1"/>
  <c r="G1641" i="1"/>
  <c r="C1641" i="1"/>
  <c r="C1640" i="1"/>
  <c r="G1640" i="1" s="1"/>
  <c r="C1639" i="1"/>
  <c r="H1639" i="1" s="1"/>
  <c r="H1638" i="1"/>
  <c r="C1638" i="1"/>
  <c r="G1638" i="1" s="1"/>
  <c r="H1637" i="1"/>
  <c r="G1637" i="1"/>
  <c r="C1637" i="1"/>
  <c r="C1636" i="1"/>
  <c r="G1636" i="1" s="1"/>
  <c r="C1635" i="1"/>
  <c r="H1635" i="1" s="1"/>
  <c r="H1634" i="1"/>
  <c r="C1634" i="1"/>
  <c r="G1634" i="1" s="1"/>
  <c r="H1633" i="1"/>
  <c r="G1633" i="1"/>
  <c r="C1633" i="1"/>
  <c r="C1632" i="1"/>
  <c r="G1632" i="1" s="1"/>
  <c r="C1631" i="1"/>
  <c r="H1631" i="1" s="1"/>
  <c r="H1630" i="1"/>
  <c r="C1630" i="1"/>
  <c r="G1630" i="1" s="1"/>
  <c r="H1629" i="1"/>
  <c r="G1629" i="1"/>
  <c r="C1629" i="1"/>
  <c r="C1628" i="1"/>
  <c r="G1628" i="1" s="1"/>
  <c r="C1627" i="1"/>
  <c r="H1627" i="1" s="1"/>
  <c r="H1626" i="1"/>
  <c r="C1626" i="1"/>
  <c r="G1626" i="1" s="1"/>
  <c r="H1625" i="1"/>
  <c r="G1625" i="1"/>
  <c r="C1625" i="1"/>
  <c r="C1624" i="1"/>
  <c r="G1624" i="1" s="1"/>
  <c r="C1623" i="1"/>
  <c r="H1623" i="1" s="1"/>
  <c r="C1620" i="1"/>
  <c r="G1620" i="1" s="1"/>
  <c r="C1619" i="1"/>
  <c r="H1619" i="1" s="1"/>
  <c r="H1618" i="1"/>
  <c r="C1618" i="1"/>
  <c r="G1618" i="1" s="1"/>
  <c r="H1617" i="1"/>
  <c r="G1617" i="1"/>
  <c r="C1617" i="1"/>
  <c r="C1616" i="1"/>
  <c r="G1616" i="1" s="1"/>
  <c r="C1615" i="1"/>
  <c r="H1615" i="1" s="1"/>
  <c r="H1614" i="1"/>
  <c r="C1614" i="1"/>
  <c r="G1614" i="1" s="1"/>
  <c r="G1613" i="1"/>
  <c r="C1613" i="1"/>
  <c r="H1613" i="1" s="1"/>
  <c r="C1612" i="1"/>
  <c r="G1612" i="1" s="1"/>
  <c r="C1611" i="1"/>
  <c r="H1611" i="1" s="1"/>
  <c r="H1610" i="1"/>
  <c r="C1610" i="1"/>
  <c r="G1610" i="1" s="1"/>
  <c r="H1609" i="1"/>
  <c r="G1609" i="1"/>
  <c r="C1609" i="1"/>
  <c r="C1608" i="1"/>
  <c r="G1608" i="1" s="1"/>
  <c r="C1607" i="1"/>
  <c r="H1607" i="1" s="1"/>
  <c r="C1606" i="1"/>
  <c r="G1606" i="1" s="1"/>
  <c r="C1605" i="1"/>
  <c r="H1605" i="1" s="1"/>
  <c r="C1603" i="1"/>
  <c r="H1603" i="1" s="1"/>
  <c r="C1601" i="1"/>
  <c r="H1601" i="1" s="1"/>
  <c r="C1600" i="1"/>
  <c r="G1600" i="1" s="1"/>
  <c r="C1599" i="1"/>
  <c r="H1599" i="1" s="1"/>
  <c r="H1598" i="1"/>
  <c r="C1598" i="1"/>
  <c r="G1598" i="1" s="1"/>
  <c r="H1597" i="1"/>
  <c r="G1597" i="1"/>
  <c r="C1597" i="1"/>
  <c r="C1596" i="1"/>
  <c r="G1596" i="1" s="1"/>
  <c r="C1595" i="1"/>
  <c r="H1595" i="1" s="1"/>
  <c r="C1594" i="1"/>
  <c r="G1594" i="1" s="1"/>
  <c r="C1593" i="1"/>
  <c r="H1593" i="1" s="1"/>
  <c r="C1592" i="1"/>
  <c r="G1592" i="1" s="1"/>
  <c r="C1591" i="1"/>
  <c r="H1591" i="1" s="1"/>
  <c r="H1590" i="1"/>
  <c r="C1590" i="1"/>
  <c r="G1590" i="1" s="1"/>
  <c r="C1589" i="1"/>
  <c r="H1589" i="1" s="1"/>
  <c r="C1588" i="1"/>
  <c r="G1588" i="1" s="1"/>
  <c r="C1587" i="1"/>
  <c r="H1587" i="1" s="1"/>
  <c r="C1586" i="1"/>
  <c r="G1586" i="1" s="1"/>
  <c r="C1584" i="1"/>
  <c r="G1584" i="1" s="1"/>
  <c r="H1582" i="1"/>
  <c r="C1582" i="1"/>
  <c r="G1582" i="1" s="1"/>
  <c r="D1581" i="1"/>
  <c r="C1581" i="1"/>
  <c r="J1581" i="1" s="1"/>
  <c r="H1580" i="1"/>
  <c r="G1580" i="1"/>
  <c r="I1580" i="1" s="1"/>
  <c r="D1580" i="1"/>
  <c r="C1580" i="1"/>
  <c r="J1580" i="1" s="1"/>
  <c r="D1579" i="1"/>
  <c r="C1579" i="1"/>
  <c r="J1579" i="1" s="1"/>
  <c r="H1578" i="1"/>
  <c r="G1578" i="1"/>
  <c r="I1578" i="1" s="1"/>
  <c r="D1578" i="1"/>
  <c r="C1578" i="1"/>
  <c r="J1578" i="1" s="1"/>
  <c r="H1577" i="1"/>
  <c r="G1577" i="1"/>
  <c r="D1577" i="1"/>
  <c r="C1577" i="1"/>
  <c r="D1576" i="1"/>
  <c r="C1576" i="1"/>
  <c r="J1576" i="1" s="1"/>
  <c r="H1575" i="1"/>
  <c r="G1575" i="1"/>
  <c r="I1575" i="1" s="1"/>
  <c r="D1575" i="1"/>
  <c r="C1575" i="1"/>
  <c r="J1575" i="1" s="1"/>
  <c r="D1574" i="1"/>
  <c r="C1574" i="1"/>
  <c r="J1574" i="1" s="1"/>
  <c r="H1573" i="1"/>
  <c r="G1573" i="1"/>
  <c r="I1573" i="1" s="1"/>
  <c r="D1573" i="1"/>
  <c r="C1573" i="1"/>
  <c r="J1573" i="1" s="1"/>
  <c r="H1572" i="1"/>
  <c r="G1572" i="1"/>
  <c r="D1572" i="1"/>
  <c r="C1572" i="1"/>
  <c r="H1571" i="1"/>
  <c r="G1571" i="1"/>
  <c r="D1571" i="1"/>
  <c r="C1571" i="1"/>
  <c r="D1570" i="1"/>
  <c r="C1570" i="1"/>
  <c r="J1570" i="1" s="1"/>
  <c r="H1569" i="1"/>
  <c r="G1569" i="1"/>
  <c r="I1569" i="1" s="1"/>
  <c r="D1569" i="1"/>
  <c r="C1569" i="1"/>
  <c r="J1569" i="1" s="1"/>
  <c r="D1568" i="1"/>
  <c r="C1568" i="1"/>
  <c r="H1567" i="1"/>
  <c r="G1567" i="1"/>
  <c r="I1567" i="1" s="1"/>
  <c r="D1567" i="1"/>
  <c r="C1567" i="1"/>
  <c r="J1567" i="1" s="1"/>
  <c r="D1566" i="1"/>
  <c r="C1566" i="1"/>
  <c r="H1565" i="1"/>
  <c r="G1565" i="1"/>
  <c r="I1565" i="1" s="1"/>
  <c r="D1565" i="1"/>
  <c r="C1565" i="1"/>
  <c r="J1565" i="1" s="1"/>
  <c r="D1564" i="1"/>
  <c r="C1564" i="1"/>
  <c r="D1563" i="1"/>
  <c r="C1563" i="1"/>
  <c r="H1562" i="1"/>
  <c r="G1562" i="1"/>
  <c r="I1562" i="1" s="1"/>
  <c r="D1562" i="1"/>
  <c r="C1562" i="1"/>
  <c r="J1562" i="1" s="1"/>
  <c r="D1561" i="1"/>
  <c r="C1561" i="1"/>
  <c r="H1560" i="1"/>
  <c r="G1560" i="1"/>
  <c r="I1560" i="1" s="1"/>
  <c r="D1560" i="1"/>
  <c r="C1560" i="1"/>
  <c r="J1560" i="1" s="1"/>
  <c r="D1559" i="1"/>
  <c r="C1559" i="1"/>
  <c r="H1558" i="1"/>
  <c r="G1558" i="1"/>
  <c r="I1558" i="1" s="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D1551" i="1"/>
  <c r="C1551" i="1"/>
  <c r="H1550" i="1"/>
  <c r="G1550" i="1"/>
  <c r="I1550" i="1" s="1"/>
  <c r="D1550" i="1"/>
  <c r="C1550" i="1"/>
  <c r="J1550" i="1" s="1"/>
  <c r="D1549" i="1"/>
  <c r="C1549" i="1"/>
  <c r="H1548" i="1"/>
  <c r="G1548" i="1"/>
  <c r="I1548" i="1" s="1"/>
  <c r="D1548" i="1"/>
  <c r="C1548" i="1"/>
  <c r="J1548" i="1" s="1"/>
  <c r="H1547" i="1"/>
  <c r="D1547" i="1"/>
  <c r="C1547" i="1"/>
  <c r="J1547" i="1" s="1"/>
  <c r="J1546" i="1"/>
  <c r="D1546" i="1"/>
  <c r="G1546" i="1" s="1"/>
  <c r="C1546" i="1"/>
  <c r="H1546" i="1" s="1"/>
  <c r="H1545" i="1"/>
  <c r="D1545" i="1"/>
  <c r="C1545" i="1"/>
  <c r="G1545" i="1" s="1"/>
  <c r="I1545" i="1" s="1"/>
  <c r="J1544" i="1"/>
  <c r="D1544" i="1"/>
  <c r="G1544" i="1" s="1"/>
  <c r="C1544" i="1"/>
  <c r="H1544" i="1" s="1"/>
  <c r="H1543" i="1"/>
  <c r="D1543" i="1"/>
  <c r="C1543" i="1"/>
  <c r="G1543" i="1" s="1"/>
  <c r="D1542" i="1"/>
  <c r="G1542" i="1" s="1"/>
  <c r="C1542" i="1"/>
  <c r="H1542" i="1" s="1"/>
  <c r="D1541" i="1"/>
  <c r="C1541" i="1"/>
  <c r="D1540" i="1"/>
  <c r="H1540" i="1" s="1"/>
  <c r="C1540" i="1"/>
  <c r="G1540" i="1" s="1"/>
  <c r="C1539" i="1"/>
  <c r="C1538" i="1"/>
  <c r="H1536" i="1"/>
  <c r="D1536" i="1"/>
  <c r="C1536" i="1"/>
  <c r="G1536" i="1" s="1"/>
  <c r="D1535" i="1"/>
  <c r="C1535" i="1"/>
  <c r="G1535" i="1" s="1"/>
  <c r="D1534" i="1"/>
  <c r="C1534" i="1"/>
  <c r="G1534" i="1" s="1"/>
  <c r="H1533" i="1"/>
  <c r="D1533" i="1"/>
  <c r="C1533" i="1"/>
  <c r="G1533" i="1" s="1"/>
  <c r="H1532" i="1"/>
  <c r="D1532" i="1"/>
  <c r="C1532" i="1"/>
  <c r="G1532" i="1" s="1"/>
  <c r="D1531" i="1"/>
  <c r="C1531" i="1"/>
  <c r="G1531" i="1" s="1"/>
  <c r="D1530" i="1"/>
  <c r="C1530" i="1"/>
  <c r="G1530" i="1" s="1"/>
  <c r="H1529" i="1"/>
  <c r="D1529" i="1"/>
  <c r="C1529" i="1"/>
  <c r="G1529" i="1" s="1"/>
  <c r="H1528" i="1"/>
  <c r="D1528" i="1"/>
  <c r="C1528" i="1"/>
  <c r="G1528" i="1" s="1"/>
  <c r="D1527" i="1"/>
  <c r="C1527" i="1"/>
  <c r="G1527" i="1" s="1"/>
  <c r="D1526" i="1"/>
  <c r="C1526" i="1"/>
  <c r="G1526" i="1" s="1"/>
  <c r="D1525" i="1"/>
  <c r="H1524" i="1"/>
  <c r="D1524" i="1"/>
  <c r="C1524" i="1"/>
  <c r="G1524" i="1" s="1"/>
  <c r="D1523" i="1"/>
  <c r="C1523" i="1"/>
  <c r="G1523" i="1" s="1"/>
  <c r="D1522" i="1"/>
  <c r="C1522" i="1"/>
  <c r="G1522" i="1" s="1"/>
  <c r="H1521" i="1"/>
  <c r="D1521" i="1"/>
  <c r="C1521" i="1"/>
  <c r="G1521" i="1" s="1"/>
  <c r="H1520" i="1"/>
  <c r="D1520" i="1"/>
  <c r="C1520" i="1"/>
  <c r="G1520" i="1" s="1"/>
  <c r="D1519" i="1"/>
  <c r="C1519" i="1"/>
  <c r="G1519" i="1" s="1"/>
  <c r="D1518" i="1"/>
  <c r="C1518" i="1"/>
  <c r="G1518" i="1" s="1"/>
  <c r="H1517" i="1"/>
  <c r="D1517" i="1"/>
  <c r="C1517" i="1"/>
  <c r="G1517" i="1" s="1"/>
  <c r="H1516" i="1"/>
  <c r="D1516" i="1"/>
  <c r="C1516" i="1"/>
  <c r="G1516" i="1" s="1"/>
  <c r="D1515" i="1"/>
  <c r="C1515" i="1"/>
  <c r="G1515" i="1" s="1"/>
  <c r="D1514" i="1"/>
  <c r="C1514" i="1"/>
  <c r="D1513" i="1"/>
  <c r="H1513" i="1" s="1"/>
  <c r="C1513" i="1"/>
  <c r="H1512" i="1"/>
  <c r="D1512" i="1"/>
  <c r="C1512" i="1"/>
  <c r="D1511" i="1"/>
  <c r="C1511" i="1"/>
  <c r="G1511" i="1" s="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H1399" i="1"/>
  <c r="D1399" i="1"/>
  <c r="G1399" i="1" s="1"/>
  <c r="C1399" i="1"/>
  <c r="D1398" i="1"/>
  <c r="C1398" i="1"/>
  <c r="H1398" i="1" s="1"/>
  <c r="H1397" i="1"/>
  <c r="G1397" i="1"/>
  <c r="D1397" i="1"/>
  <c r="C1397" i="1"/>
  <c r="H1396" i="1"/>
  <c r="D1396" i="1"/>
  <c r="C1396" i="1"/>
  <c r="G1396" i="1" s="1"/>
  <c r="D1395" i="1"/>
  <c r="H1395" i="1" s="1"/>
  <c r="C1395" i="1"/>
  <c r="H1394" i="1"/>
  <c r="D1394" i="1"/>
  <c r="C1394" i="1"/>
  <c r="G1394" i="1" s="1"/>
  <c r="H1393" i="1"/>
  <c r="D1393" i="1"/>
  <c r="G1393" i="1" s="1"/>
  <c r="C1393" i="1"/>
  <c r="H1392" i="1"/>
  <c r="D1392" i="1"/>
  <c r="C1392" i="1"/>
  <c r="H1391" i="1"/>
  <c r="G1391" i="1"/>
  <c r="D1391" i="1"/>
  <c r="C1391" i="1"/>
  <c r="H1390" i="1"/>
  <c r="D1390" i="1"/>
  <c r="G1390" i="1" s="1"/>
  <c r="C1390" i="1"/>
  <c r="G1389" i="1"/>
  <c r="D1389" i="1"/>
  <c r="H1389" i="1" s="1"/>
  <c r="C1389" i="1"/>
  <c r="G1388" i="1"/>
  <c r="D1388" i="1"/>
  <c r="C1388" i="1"/>
  <c r="D1387" i="1"/>
  <c r="G1387" i="1" s="1"/>
  <c r="C1387" i="1"/>
  <c r="H1387" i="1" s="1"/>
  <c r="D1386" i="1"/>
  <c r="C1386" i="1"/>
  <c r="H1386" i="1" s="1"/>
  <c r="D1385" i="1"/>
  <c r="H1385" i="1" s="1"/>
  <c r="C1385" i="1"/>
  <c r="H1384" i="1"/>
  <c r="D1384" i="1"/>
  <c r="G1384" i="1" s="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D1374" i="1"/>
  <c r="G1374" i="1" s="1"/>
  <c r="C1374" i="1"/>
  <c r="H1373" i="1"/>
  <c r="G1373" i="1"/>
  <c r="D1373" i="1"/>
  <c r="C1373" i="1"/>
  <c r="H1372" i="1"/>
  <c r="G1372" i="1"/>
  <c r="D1372" i="1"/>
  <c r="C1372" i="1"/>
  <c r="H1371" i="1"/>
  <c r="G1371" i="1"/>
  <c r="D1371" i="1"/>
  <c r="C1371" i="1"/>
  <c r="H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D1341" i="1"/>
  <c r="G1341" i="1" s="1"/>
  <c r="C1341"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D1316" i="1"/>
  <c r="G1316" i="1" s="1"/>
  <c r="C1316" i="1"/>
  <c r="D1315" i="1"/>
  <c r="G1315" i="1" s="1"/>
  <c r="C1315" i="1"/>
  <c r="H1314" i="1"/>
  <c r="D1314" i="1"/>
  <c r="G1314" i="1" s="1"/>
  <c r="C1314" i="1"/>
  <c r="H1313" i="1"/>
  <c r="D1313" i="1"/>
  <c r="G1313" i="1" s="1"/>
  <c r="C1313" i="1"/>
  <c r="H1312" i="1"/>
  <c r="D1312" i="1"/>
  <c r="G1312" i="1" s="1"/>
  <c r="C1312" i="1"/>
  <c r="D1311" i="1"/>
  <c r="H1311" i="1" s="1"/>
  <c r="C1311" i="1"/>
  <c r="D1310" i="1"/>
  <c r="C1310" i="1"/>
  <c r="D1309" i="1"/>
  <c r="H1309" i="1" s="1"/>
  <c r="C1309" i="1"/>
  <c r="H1308" i="1"/>
  <c r="G1308" i="1"/>
  <c r="D1308" i="1"/>
  <c r="C1308" i="1"/>
  <c r="H1307" i="1"/>
  <c r="G1307" i="1"/>
  <c r="D1307" i="1"/>
  <c r="C1307" i="1"/>
  <c r="H1306" i="1"/>
  <c r="D1306" i="1"/>
  <c r="G1306" i="1" s="1"/>
  <c r="C1306" i="1"/>
  <c r="D1305" i="1"/>
  <c r="H1305" i="1" s="1"/>
  <c r="C1305" i="1"/>
  <c r="D1304" i="1"/>
  <c r="H1304" i="1" s="1"/>
  <c r="C1304" i="1"/>
  <c r="D1303" i="1"/>
  <c r="H1303" i="1" s="1"/>
  <c r="C1303" i="1"/>
  <c r="D1302" i="1"/>
  <c r="C1302" i="1"/>
  <c r="D1301"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D1293" i="1"/>
  <c r="C1293" i="1"/>
  <c r="H1293" i="1" s="1"/>
  <c r="D1292" i="1"/>
  <c r="C1292" i="1"/>
  <c r="H1291" i="1"/>
  <c r="G1291" i="1"/>
  <c r="D1291" i="1"/>
  <c r="C1291" i="1"/>
  <c r="H1290" i="1"/>
  <c r="G1290" i="1"/>
  <c r="D1290" i="1"/>
  <c r="C1290" i="1"/>
  <c r="H1289" i="1"/>
  <c r="G1289" i="1"/>
  <c r="D1289" i="1"/>
  <c r="C1289" i="1"/>
  <c r="H1288" i="1"/>
  <c r="G1288" i="1"/>
  <c r="D1288" i="1"/>
  <c r="C1288"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C1281" i="1"/>
  <c r="H1280" i="1"/>
  <c r="G1280" i="1"/>
  <c r="D1280" i="1"/>
  <c r="C1280" i="1"/>
  <c r="H1279" i="1"/>
  <c r="G1279" i="1"/>
  <c r="D1279" i="1"/>
  <c r="C1279"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G1267" i="1"/>
  <c r="D1267" i="1"/>
  <c r="H1267" i="1" s="1"/>
  <c r="C1267" i="1"/>
  <c r="D1266" i="1"/>
  <c r="H1266" i="1" s="1"/>
  <c r="C1266" i="1"/>
  <c r="D1265" i="1"/>
  <c r="H1265" i="1" s="1"/>
  <c r="C1265" i="1"/>
  <c r="D1264" i="1"/>
  <c r="G1264" i="1" s="1"/>
  <c r="C1264" i="1"/>
  <c r="H1263" i="1"/>
  <c r="D1263" i="1"/>
  <c r="G1263" i="1" s="1"/>
  <c r="C1263" i="1"/>
  <c r="H1262" i="1"/>
  <c r="G1262" i="1"/>
  <c r="D1262" i="1"/>
  <c r="C1262" i="1"/>
  <c r="H1261" i="1"/>
  <c r="G1261" i="1"/>
  <c r="D1261" i="1"/>
  <c r="C1261" i="1"/>
  <c r="C1260" i="1"/>
  <c r="C1259" i="1"/>
  <c r="D1258" i="1"/>
  <c r="H1258" i="1" s="1"/>
  <c r="C1258" i="1"/>
  <c r="H1257" i="1"/>
  <c r="G1257" i="1"/>
  <c r="D1257" i="1"/>
  <c r="C1257" i="1"/>
  <c r="C1256" i="1"/>
  <c r="H1254" i="1"/>
  <c r="D1254" i="1"/>
  <c r="G1254" i="1" s="1"/>
  <c r="C1254" i="1"/>
  <c r="H1253" i="1"/>
  <c r="D1253" i="1"/>
  <c r="G1253" i="1" s="1"/>
  <c r="C1253" i="1"/>
  <c r="D1252" i="1"/>
  <c r="G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D1187" i="1"/>
  <c r="G1187" i="1" s="1"/>
  <c r="C1187" i="1"/>
  <c r="H1186" i="1"/>
  <c r="G1186" i="1"/>
  <c r="D1186" i="1"/>
  <c r="C1186" i="1"/>
  <c r="H1185" i="1"/>
  <c r="D1185" i="1"/>
  <c r="G1185" i="1" s="1"/>
  <c r="C1185" i="1"/>
  <c r="H1184" i="1"/>
  <c r="G1184" i="1"/>
  <c r="D1184" i="1"/>
  <c r="C1184" i="1"/>
  <c r="H1183" i="1"/>
  <c r="D1183" i="1"/>
  <c r="G1183" i="1" s="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D1082" i="1"/>
  <c r="G1082" i="1" s="1"/>
  <c r="C1082" i="1"/>
  <c r="H1081" i="1"/>
  <c r="D1081" i="1"/>
  <c r="G1081" i="1" s="1"/>
  <c r="C1081" i="1"/>
  <c r="H1080" i="1"/>
  <c r="G1080" i="1"/>
  <c r="D1080" i="1"/>
  <c r="C1080" i="1"/>
  <c r="H1079" i="1"/>
  <c r="G1079" i="1"/>
  <c r="D1079" i="1"/>
  <c r="C1079" i="1"/>
  <c r="H1078" i="1"/>
  <c r="D1078" i="1"/>
  <c r="G1078" i="1" s="1"/>
  <c r="C1078" i="1"/>
  <c r="G1077" i="1"/>
  <c r="D1077" i="1"/>
  <c r="H1077" i="1" s="1"/>
  <c r="C1077"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D1035" i="1"/>
  <c r="G1035" i="1" s="1"/>
  <c r="C1035" i="1"/>
  <c r="G1034" i="1"/>
  <c r="D1034" i="1"/>
  <c r="H1034" i="1" s="1"/>
  <c r="C1034" i="1"/>
  <c r="H1033" i="1"/>
  <c r="D1033" i="1"/>
  <c r="G1033" i="1" s="1"/>
  <c r="C1033" i="1"/>
  <c r="H1032" i="1"/>
  <c r="D1032" i="1"/>
  <c r="G1032" i="1" s="1"/>
  <c r="C1032" i="1"/>
  <c r="H1031" i="1"/>
  <c r="G1031" i="1"/>
  <c r="D1031" i="1"/>
  <c r="C1031" i="1"/>
  <c r="H1030" i="1"/>
  <c r="G1030" i="1"/>
  <c r="D1030" i="1"/>
  <c r="C1030" i="1"/>
  <c r="H1029" i="1"/>
  <c r="D1029" i="1"/>
  <c r="G1029" i="1" s="1"/>
  <c r="C1029" i="1"/>
  <c r="H1028" i="1"/>
  <c r="D1028" i="1"/>
  <c r="G1028" i="1" s="1"/>
  <c r="C1028" i="1"/>
  <c r="H1027" i="1"/>
  <c r="G1027" i="1"/>
  <c r="D1027" i="1"/>
  <c r="C1027" i="1"/>
  <c r="H1026" i="1"/>
  <c r="G1026" i="1"/>
  <c r="D1026" i="1"/>
  <c r="C1026" i="1"/>
  <c r="H1025" i="1"/>
  <c r="D1025" i="1"/>
  <c r="G1025" i="1" s="1"/>
  <c r="C1025" i="1"/>
  <c r="C1024" i="1"/>
  <c r="H1023" i="1"/>
  <c r="D1023" i="1"/>
  <c r="G1023" i="1" s="1"/>
  <c r="C1023" i="1"/>
  <c r="G1022" i="1"/>
  <c r="D1022" i="1"/>
  <c r="H1022" i="1" s="1"/>
  <c r="C1022" i="1"/>
  <c r="H1021" i="1"/>
  <c r="G1021" i="1"/>
  <c r="D1021" i="1"/>
  <c r="C1021" i="1"/>
  <c r="H1020" i="1"/>
  <c r="G1020" i="1"/>
  <c r="D1020" i="1"/>
  <c r="C1020" i="1"/>
  <c r="G1019" i="1"/>
  <c r="D1019" i="1"/>
  <c r="H1019" i="1" s="1"/>
  <c r="C1019" i="1"/>
  <c r="D1018" i="1"/>
  <c r="G1018" i="1" s="1"/>
  <c r="C1018" i="1"/>
  <c r="C1017" i="1"/>
  <c r="H1016" i="1"/>
  <c r="D1016" i="1"/>
  <c r="G1016" i="1" s="1"/>
  <c r="C1016" i="1"/>
  <c r="D1015" i="1"/>
  <c r="H1015" i="1" s="1"/>
  <c r="C1015" i="1"/>
  <c r="D1014" i="1"/>
  <c r="H1014" i="1" s="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D648" i="1"/>
  <c r="H648" i="1" s="1"/>
  <c r="C648" i="1"/>
  <c r="D647" i="1"/>
  <c r="C647" i="1"/>
  <c r="H647" i="1" s="1"/>
  <c r="D646" i="1"/>
  <c r="H646" i="1" s="1"/>
  <c r="C646" i="1"/>
  <c r="D645" i="1"/>
  <c r="H645" i="1" s="1"/>
  <c r="C645" i="1"/>
  <c r="H636" i="1"/>
  <c r="G636" i="1"/>
  <c r="D636" i="1"/>
  <c r="C636" i="1"/>
  <c r="H635"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H423" i="1" s="1"/>
  <c r="C422" i="1"/>
  <c r="H421" i="1"/>
  <c r="D421" i="1"/>
  <c r="G421" i="1" s="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H378" i="1" s="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D301" i="1"/>
  <c r="G301" i="1" s="1"/>
  <c r="C301" i="1"/>
  <c r="D300" i="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9" i="1" s="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D196" i="1"/>
  <c r="G196" i="1" s="1"/>
  <c r="C196" i="1"/>
  <c r="D195" i="1"/>
  <c r="H195" i="1" s="1"/>
  <c r="C195" i="1"/>
  <c r="D194" i="1"/>
  <c r="H194" i="1" s="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D182" i="1"/>
  <c r="H182" i="1" s="1"/>
  <c r="C182" i="1"/>
  <c r="D181" i="1"/>
  <c r="H181" i="1" s="1"/>
  <c r="C181" i="1"/>
  <c r="D180" i="1"/>
  <c r="H180" i="1" s="1"/>
  <c r="C180" i="1"/>
  <c r="D179" i="1"/>
  <c r="H179" i="1" s="1"/>
  <c r="C179" i="1"/>
  <c r="D178" i="1"/>
  <c r="H178" i="1" s="1"/>
  <c r="C178" i="1"/>
  <c r="D177" i="1"/>
  <c r="G177" i="1" s="1"/>
  <c r="C177" i="1"/>
  <c r="D176" i="1"/>
  <c r="H176" i="1" s="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D168" i="1"/>
  <c r="G168" i="1" s="1"/>
  <c r="C168" i="1"/>
  <c r="H167" i="1"/>
  <c r="G167" i="1"/>
  <c r="D167" i="1"/>
  <c r="C167" i="1"/>
  <c r="C166" i="1"/>
  <c r="G165" i="1"/>
  <c r="D165" i="1"/>
  <c r="H165" i="1" s="1"/>
  <c r="C165" i="1"/>
  <c r="H164" i="1"/>
  <c r="G164" i="1"/>
  <c r="D164" i="1"/>
  <c r="C164" i="1"/>
  <c r="H163" i="1"/>
  <c r="G163" i="1"/>
  <c r="D163" i="1"/>
  <c r="C163" i="1"/>
  <c r="H162" i="1"/>
  <c r="G162" i="1"/>
  <c r="D162" i="1"/>
  <c r="C162" i="1"/>
  <c r="H161" i="1"/>
  <c r="G161" i="1"/>
  <c r="D161" i="1"/>
  <c r="C161" i="1"/>
  <c r="C160" i="1"/>
  <c r="H159" i="1"/>
  <c r="D159" i="1"/>
  <c r="G159" i="1" s="1"/>
  <c r="C159" i="1"/>
  <c r="H158" i="1"/>
  <c r="G158" i="1"/>
  <c r="D158" i="1"/>
  <c r="C158" i="1"/>
  <c r="H157" i="1"/>
  <c r="D157" i="1"/>
  <c r="G157" i="1" s="1"/>
  <c r="C157" i="1"/>
  <c r="D156" i="1"/>
  <c r="G156" i="1" s="1"/>
  <c r="C156" i="1"/>
  <c r="H155" i="1"/>
  <c r="G155" i="1"/>
  <c r="D155" i="1"/>
  <c r="C155" i="1"/>
  <c r="H154" i="1"/>
  <c r="G154" i="1"/>
  <c r="D154" i="1"/>
  <c r="C154" i="1"/>
  <c r="H153" i="1"/>
  <c r="G153" i="1"/>
  <c r="D153" i="1"/>
  <c r="C153" i="1"/>
  <c r="H152" i="1"/>
  <c r="D152" i="1"/>
  <c r="G152" i="1" s="1"/>
  <c r="C152" i="1"/>
  <c r="H151" i="1"/>
  <c r="G151" i="1"/>
  <c r="D151" i="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D121" i="1"/>
  <c r="G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G76"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H1340" i="1" l="1"/>
  <c r="H1200" i="1"/>
  <c r="E134" i="4"/>
  <c r="D130" i="1" s="1"/>
  <c r="H132" i="1"/>
  <c r="H131" i="1"/>
  <c r="H300" i="1"/>
  <c r="G423" i="1"/>
  <c r="G300" i="1"/>
  <c r="G1513" i="1"/>
  <c r="G1512" i="1"/>
  <c r="G1514" i="1"/>
  <c r="E114" i="6"/>
  <c r="D1510" i="1" s="1"/>
  <c r="G1539" i="1"/>
  <c r="J1542" i="1"/>
  <c r="C1622" i="1"/>
  <c r="G1593" i="1"/>
  <c r="H1686" i="1"/>
  <c r="G1681" i="1"/>
  <c r="D6" i="8"/>
  <c r="C1583" i="1" s="1"/>
  <c r="H1583" i="1" s="1"/>
  <c r="H1606" i="1"/>
  <c r="G1602" i="1"/>
  <c r="H1602" i="1"/>
  <c r="G1605" i="1"/>
  <c r="C1604" i="1"/>
  <c r="G1604" i="1" s="1"/>
  <c r="G1601" i="1"/>
  <c r="H1594" i="1"/>
  <c r="G1589" i="1"/>
  <c r="H1586" i="1"/>
  <c r="G1585" i="1"/>
  <c r="H1292" i="1"/>
  <c r="H1076" i="1"/>
  <c r="G1014" i="1"/>
  <c r="E337" i="9"/>
  <c r="B337" i="9" s="1"/>
  <c r="G1293" i="1"/>
  <c r="D251" i="5"/>
  <c r="G1281" i="1"/>
  <c r="G1292" i="1"/>
  <c r="H1278" i="1"/>
  <c r="H1281" i="1"/>
  <c r="H1287" i="1"/>
  <c r="H1301" i="1"/>
  <c r="G1302" i="1"/>
  <c r="G1395" i="1"/>
  <c r="G1392" i="1"/>
  <c r="G1400" i="1"/>
  <c r="G1398" i="1"/>
  <c r="E335" i="9"/>
  <c r="B335" i="9" s="1"/>
  <c r="H1388" i="1"/>
  <c r="G1386" i="1"/>
  <c r="E37" i="9"/>
  <c r="B37" i="9" s="1"/>
  <c r="E312" i="9"/>
  <c r="B312" i="9" s="1"/>
  <c r="E36" i="9"/>
  <c r="B36" i="9" s="1"/>
  <c r="E324" i="9"/>
  <c r="B324" i="9" s="1"/>
  <c r="E329" i="9"/>
  <c r="H1018" i="1"/>
  <c r="G1385" i="1"/>
  <c r="H1316" i="1"/>
  <c r="H1315" i="1"/>
  <c r="H1310" i="1"/>
  <c r="G1310" i="1"/>
  <c r="G1309" i="1"/>
  <c r="G1305" i="1"/>
  <c r="G1304" i="1"/>
  <c r="G1303" i="1"/>
  <c r="G1258" i="1"/>
  <c r="H1252" i="1"/>
  <c r="F181" i="5"/>
  <c r="G1370" i="1"/>
  <c r="G1311" i="1"/>
  <c r="G1301" i="1"/>
  <c r="H1302" i="1"/>
  <c r="E296" i="5"/>
  <c r="D1300" i="1" s="1"/>
  <c r="G1266" i="1"/>
  <c r="E255" i="5"/>
  <c r="D1259" i="1" s="1"/>
  <c r="G1259" i="1" s="1"/>
  <c r="G1265" i="1"/>
  <c r="H1264" i="1"/>
  <c r="D1260" i="1"/>
  <c r="F256" i="5"/>
  <c r="F260" i="5"/>
  <c r="G1256" i="1"/>
  <c r="H1256" i="1"/>
  <c r="E340" i="9"/>
  <c r="B340" i="9" s="1"/>
  <c r="G1155" i="1"/>
  <c r="G1161" i="1"/>
  <c r="F82" i="5"/>
  <c r="E70" i="5"/>
  <c r="D1075" i="1" s="1"/>
  <c r="H1057" i="1"/>
  <c r="F35" i="5"/>
  <c r="F29" i="5"/>
  <c r="G1024" i="1"/>
  <c r="H1024" i="1"/>
  <c r="E12" i="5"/>
  <c r="D1017" i="1" s="1"/>
  <c r="F19" i="5"/>
  <c r="G1015" i="1"/>
  <c r="D1013" i="1"/>
  <c r="E311" i="9"/>
  <c r="B311" i="9" s="1"/>
  <c r="E326" i="9"/>
  <c r="B326" i="9" s="1"/>
  <c r="E307" i="9"/>
  <c r="B307" i="9" s="1"/>
  <c r="E327" i="9"/>
  <c r="B327" i="9" s="1"/>
  <c r="E31" i="9"/>
  <c r="B31" i="9" s="1"/>
  <c r="E320" i="9"/>
  <c r="B320" i="9" s="1"/>
  <c r="G150" i="1"/>
  <c r="G73" i="1"/>
  <c r="D422" i="1"/>
  <c r="H374" i="1"/>
  <c r="G374" i="1"/>
  <c r="G378" i="1"/>
  <c r="G166" i="1"/>
  <c r="H166" i="1"/>
  <c r="F170" i="4"/>
  <c r="H156" i="1"/>
  <c r="G737" i="1"/>
  <c r="E81" i="9"/>
  <c r="B81" i="9" s="1"/>
  <c r="G725" i="1"/>
  <c r="E25" i="9"/>
  <c r="B25" i="9" s="1"/>
  <c r="B296" i="9"/>
  <c r="G648" i="1"/>
  <c r="F656" i="4"/>
  <c r="G647" i="1"/>
  <c r="H649" i="1"/>
  <c r="G646" i="1"/>
  <c r="G649" i="1"/>
  <c r="G645" i="1"/>
  <c r="F379" i="4"/>
  <c r="E373" i="4"/>
  <c r="D368" i="1" s="1"/>
  <c r="G298" i="1"/>
  <c r="E647" i="4"/>
  <c r="D641" i="1" s="1"/>
  <c r="G269" i="1"/>
  <c r="G270" i="1"/>
  <c r="G272" i="1"/>
  <c r="F274" i="4"/>
  <c r="G258" i="1"/>
  <c r="G265" i="1"/>
  <c r="G266" i="1"/>
  <c r="G212" i="1"/>
  <c r="G213" i="1"/>
  <c r="E202" i="4"/>
  <c r="D198" i="1" s="1"/>
  <c r="F216" i="4"/>
  <c r="G197" i="1"/>
  <c r="G195" i="1"/>
  <c r="E57" i="9"/>
  <c r="B57" i="9" s="1"/>
  <c r="B244" i="9"/>
  <c r="G194" i="1"/>
  <c r="E56" i="9"/>
  <c r="B56" i="9" s="1"/>
  <c r="G193" i="1"/>
  <c r="G190" i="1"/>
  <c r="H190" i="1"/>
  <c r="F194" i="4"/>
  <c r="F242" i="9"/>
  <c r="B242" i="9" s="1"/>
  <c r="F241" i="9"/>
  <c r="G183" i="1"/>
  <c r="E53" i="9"/>
  <c r="B53" i="9" s="1"/>
  <c r="G182" i="1"/>
  <c r="G181" i="1"/>
  <c r="F239" i="9"/>
  <c r="B239" i="9" s="1"/>
  <c r="G180" i="1"/>
  <c r="G179" i="1"/>
  <c r="G178" i="1"/>
  <c r="H177" i="1"/>
  <c r="G176" i="1"/>
  <c r="D174" i="1"/>
  <c r="E49" i="9"/>
  <c r="B49" i="9" s="1"/>
  <c r="E164" i="4"/>
  <c r="D160" i="1" s="1"/>
  <c r="F160" i="4"/>
  <c r="E153" i="4"/>
  <c r="F153" i="4" s="1"/>
  <c r="F237" i="9"/>
  <c r="B237" i="9" s="1"/>
  <c r="E48" i="9"/>
  <c r="B48" i="9" s="1"/>
  <c r="F154" i="4"/>
  <c r="H130" i="1"/>
  <c r="G130" i="1"/>
  <c r="F134" i="4"/>
  <c r="H121" i="1"/>
  <c r="F129" i="4"/>
  <c r="F126" i="4"/>
  <c r="B236" i="9"/>
  <c r="F82" i="4"/>
  <c r="E49" i="4"/>
  <c r="D45" i="1" s="1"/>
  <c r="H45" i="1" s="1"/>
  <c r="G64" i="1"/>
  <c r="J1553" i="1"/>
  <c r="H1553" i="1"/>
  <c r="G1553" i="1"/>
  <c r="I1553" i="1" s="1"/>
  <c r="H1563" i="1"/>
  <c r="G1563" i="1"/>
  <c r="J1568" i="1"/>
  <c r="H1568" i="1"/>
  <c r="G1568" i="1"/>
  <c r="I1568" i="1" s="1"/>
  <c r="H17" i="3"/>
  <c r="F309" i="4"/>
  <c r="G1541" i="1"/>
  <c r="J1541" i="1"/>
  <c r="I1542" i="1"/>
  <c r="I1546" i="1"/>
  <c r="J1551" i="1"/>
  <c r="H1551" i="1"/>
  <c r="G1551" i="1"/>
  <c r="H1556" i="1"/>
  <c r="G1556" i="1"/>
  <c r="J1561" i="1"/>
  <c r="H1561" i="1"/>
  <c r="G1561" i="1"/>
  <c r="I1561" i="1" s="1"/>
  <c r="J1566" i="1"/>
  <c r="H1566" i="1"/>
  <c r="G1566" i="1"/>
  <c r="H1503" i="1"/>
  <c r="H1507" i="1"/>
  <c r="H1511" i="1"/>
  <c r="H1515" i="1"/>
  <c r="H1519" i="1"/>
  <c r="H1523" i="1"/>
  <c r="H1527" i="1"/>
  <c r="H1531" i="1"/>
  <c r="H1535" i="1"/>
  <c r="J1549" i="1"/>
  <c r="H1549" i="1"/>
  <c r="G1549" i="1"/>
  <c r="I1549" i="1" s="1"/>
  <c r="J1559" i="1"/>
  <c r="H1559" i="1"/>
  <c r="G1559" i="1"/>
  <c r="J1564" i="1"/>
  <c r="H1564" i="1"/>
  <c r="G1564" i="1"/>
  <c r="I1564" i="1" s="1"/>
  <c r="F273" i="4"/>
  <c r="H1502" i="1"/>
  <c r="H1506" i="1"/>
  <c r="H1514" i="1"/>
  <c r="H1518" i="1"/>
  <c r="H1522" i="1"/>
  <c r="H1526" i="1"/>
  <c r="H1530" i="1"/>
  <c r="H1534" i="1"/>
  <c r="H1541" i="1"/>
  <c r="I1543" i="1"/>
  <c r="I1544" i="1"/>
  <c r="H1555" i="1"/>
  <c r="G1555" i="1"/>
  <c r="J1557" i="1"/>
  <c r="H1557" i="1"/>
  <c r="G1557" i="1"/>
  <c r="I1557" i="1" s="1"/>
  <c r="F49" i="4"/>
  <c r="F106" i="4"/>
  <c r="J1543" i="1"/>
  <c r="J1545" i="1"/>
  <c r="G1570" i="1"/>
  <c r="G1574" i="1"/>
  <c r="G1576" i="1"/>
  <c r="G1579" i="1"/>
  <c r="G1581" i="1"/>
  <c r="H1584" i="1"/>
  <c r="G1587" i="1"/>
  <c r="H1588" i="1"/>
  <c r="G1591" i="1"/>
  <c r="H1592" i="1"/>
  <c r="G1595" i="1"/>
  <c r="H1596" i="1"/>
  <c r="G1599" i="1"/>
  <c r="H1600" i="1"/>
  <c r="G1603" i="1"/>
  <c r="G1607" i="1"/>
  <c r="H1608" i="1"/>
  <c r="G1611" i="1"/>
  <c r="H1612" i="1"/>
  <c r="G1615" i="1"/>
  <c r="H1616" i="1"/>
  <c r="G1619" i="1"/>
  <c r="H1620" i="1"/>
  <c r="G1623" i="1"/>
  <c r="H1624" i="1"/>
  <c r="G1627" i="1"/>
  <c r="H1628" i="1"/>
  <c r="G1631" i="1"/>
  <c r="H1632" i="1"/>
  <c r="G1635" i="1"/>
  <c r="H1636" i="1"/>
  <c r="G1639" i="1"/>
  <c r="H1640" i="1"/>
  <c r="G1643" i="1"/>
  <c r="H1644" i="1"/>
  <c r="G1647" i="1"/>
  <c r="H1648" i="1"/>
  <c r="G1651" i="1"/>
  <c r="H1652" i="1"/>
  <c r="G1655" i="1"/>
  <c r="H1656" i="1"/>
  <c r="G1659" i="1"/>
  <c r="H1660" i="1"/>
  <c r="G1663" i="1"/>
  <c r="H1664" i="1"/>
  <c r="G1667" i="1"/>
  <c r="H1668" i="1"/>
  <c r="G1671" i="1"/>
  <c r="H1672" i="1"/>
  <c r="G1675" i="1"/>
  <c r="H1676" i="1"/>
  <c r="G1679" i="1"/>
  <c r="H1680" i="1"/>
  <c r="G1683" i="1"/>
  <c r="H1684" i="1"/>
  <c r="F7" i="4"/>
  <c r="F83" i="4"/>
  <c r="F107" i="4"/>
  <c r="F141" i="4"/>
  <c r="F165" i="4"/>
  <c r="F310" i="4"/>
  <c r="D361" i="4"/>
  <c r="D406" i="4"/>
  <c r="F407" i="4"/>
  <c r="E491" i="4"/>
  <c r="D485" i="1" s="1"/>
  <c r="E522" i="4"/>
  <c r="D516" i="1" s="1"/>
  <c r="G339" i="9"/>
  <c r="E339" i="9" s="1"/>
  <c r="B339" i="9" s="1"/>
  <c r="F219" i="5"/>
  <c r="G1547" i="1"/>
  <c r="H1570" i="1"/>
  <c r="H1574" i="1"/>
  <c r="H1576" i="1"/>
  <c r="H1579" i="1"/>
  <c r="H1581" i="1"/>
  <c r="D373" i="4"/>
  <c r="D431" i="4"/>
  <c r="F432" i="4"/>
  <c r="F473" i="4"/>
  <c r="D466" i="4"/>
  <c r="D491" i="4"/>
  <c r="F492" i="4"/>
  <c r="F5" i="6"/>
  <c r="F327" i="4"/>
  <c r="D321" i="4"/>
  <c r="E360" i="4"/>
  <c r="D648" i="4"/>
  <c r="F427" i="4"/>
  <c r="D479" i="4"/>
  <c r="F480" i="4"/>
  <c r="D152" i="4"/>
  <c r="D354" i="4"/>
  <c r="F355" i="4"/>
  <c r="D647" i="4"/>
  <c r="F70" i="5"/>
  <c r="E5" i="7"/>
  <c r="D536" i="4"/>
  <c r="D584" i="4"/>
  <c r="F598" i="4"/>
  <c r="F13" i="5"/>
  <c r="F71" i="5"/>
  <c r="E314" i="9"/>
  <c r="B314" i="9" s="1"/>
  <c r="H316" i="9"/>
  <c r="H315" i="9"/>
  <c r="D178" i="5"/>
  <c r="F220" i="5"/>
  <c r="F252"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7" i="9"/>
  <c r="E177" i="9" s="1"/>
  <c r="B177" i="9" s="1"/>
  <c r="G175" i="9"/>
  <c r="E175" i="9" s="1"/>
  <c r="B175" i="9" s="1"/>
  <c r="G178" i="9"/>
  <c r="E178" i="9" s="1"/>
  <c r="B178" i="9" s="1"/>
  <c r="G176" i="9"/>
  <c r="E176" i="9" s="1"/>
  <c r="B176" i="9" s="1"/>
  <c r="G174" i="9"/>
  <c r="E174" i="9" s="1"/>
  <c r="B174" i="9" s="1"/>
  <c r="I10" i="9"/>
  <c r="D7" i="5"/>
  <c r="E88" i="5"/>
  <c r="D1093" i="1" s="1"/>
  <c r="D119" i="5"/>
  <c r="E177" i="5"/>
  <c r="F10" i="6"/>
  <c r="D114" i="6"/>
  <c r="E147" i="5"/>
  <c r="D1152" i="1" s="1"/>
  <c r="G315" i="9"/>
  <c r="G316" i="9"/>
  <c r="F197" i="5"/>
  <c r="F203" i="5"/>
  <c r="B148" i="9"/>
  <c r="B152" i="9"/>
  <c r="B163" i="9"/>
  <c r="B167" i="9"/>
  <c r="B127" i="9"/>
  <c r="B131" i="9"/>
  <c r="B135" i="9"/>
  <c r="B139" i="9"/>
  <c r="B143" i="9"/>
  <c r="B147" i="9"/>
  <c r="B151" i="9"/>
  <c r="B155" i="9"/>
  <c r="B160" i="9"/>
  <c r="B164" i="9"/>
  <c r="B171" i="9"/>
  <c r="E118" i="9"/>
  <c r="B118" i="9" s="1"/>
  <c r="E126" i="9"/>
  <c r="B126" i="9" s="1"/>
  <c r="E130" i="9"/>
  <c r="B130" i="9" s="1"/>
  <c r="E134" i="9"/>
  <c r="B134" i="9" s="1"/>
  <c r="E138" i="9"/>
  <c r="B138" i="9" s="1"/>
  <c r="E142" i="9"/>
  <c r="B142" i="9" s="1"/>
  <c r="E146" i="9"/>
  <c r="B146" i="9" s="1"/>
  <c r="E150" i="9"/>
  <c r="B150" i="9" s="1"/>
  <c r="E154" i="9"/>
  <c r="B154" i="9" s="1"/>
  <c r="F230" i="9"/>
  <c r="B230" i="9" s="1"/>
  <c r="B235" i="9"/>
  <c r="F238" i="9"/>
  <c r="B238" i="9" s="1"/>
  <c r="F246" i="9"/>
  <c r="B246" i="9" s="1"/>
  <c r="F254" i="9"/>
  <c r="B254" i="9" s="1"/>
  <c r="B259" i="9"/>
  <c r="F262" i="9"/>
  <c r="B262" i="9" s="1"/>
  <c r="B267" i="9"/>
  <c r="F270" i="9"/>
  <c r="B270" i="9" s="1"/>
  <c r="B275" i="9"/>
  <c r="F278" i="9"/>
  <c r="B278" i="9" s="1"/>
  <c r="B283" i="9"/>
  <c r="F286" i="9"/>
  <c r="B286" i="9" s="1"/>
  <c r="B291" i="9"/>
  <c r="E319" i="9"/>
  <c r="B319" i="9" s="1"/>
  <c r="B325" i="9"/>
  <c r="B329" i="9"/>
  <c r="B232" i="9"/>
  <c r="B233" i="9"/>
  <c r="B240" i="9"/>
  <c r="B241" i="9"/>
  <c r="B248" i="9"/>
  <c r="B249" i="9"/>
  <c r="B256" i="9"/>
  <c r="B257" i="9"/>
  <c r="B264" i="9"/>
  <c r="B265" i="9"/>
  <c r="B272" i="9"/>
  <c r="B273" i="9"/>
  <c r="B280" i="9"/>
  <c r="B281" i="9"/>
  <c r="B288" i="9"/>
  <c r="B289" i="9"/>
  <c r="E305" i="9"/>
  <c r="B305" i="9" s="1"/>
  <c r="B321" i="9"/>
  <c r="I30" i="3" l="1"/>
  <c r="E141" i="6"/>
  <c r="G1622" i="1"/>
  <c r="H1622" i="1"/>
  <c r="D44" i="8"/>
  <c r="G343" i="9" s="1"/>
  <c r="E343" i="9" s="1"/>
  <c r="B343" i="9" s="1"/>
  <c r="G1583" i="1"/>
  <c r="H1604" i="1"/>
  <c r="C1255" i="1"/>
  <c r="H25" i="3"/>
  <c r="E309" i="9"/>
  <c r="B309" i="9" s="1"/>
  <c r="F255" i="5"/>
  <c r="H1259" i="1"/>
  <c r="E315" i="9"/>
  <c r="B315" i="9" s="1"/>
  <c r="H1300" i="1"/>
  <c r="G1300" i="1"/>
  <c r="E251" i="5"/>
  <c r="F251" i="5" s="1"/>
  <c r="G1260" i="1"/>
  <c r="H1260" i="1"/>
  <c r="E316" i="9"/>
  <c r="B316" i="9" s="1"/>
  <c r="G1075" i="1"/>
  <c r="H1075" i="1"/>
  <c r="F12" i="5"/>
  <c r="E7" i="5"/>
  <c r="F7" i="5" s="1"/>
  <c r="G1017" i="1"/>
  <c r="H1017" i="1"/>
  <c r="H1013" i="1"/>
  <c r="G1013" i="1"/>
  <c r="G24" i="9"/>
  <c r="H24" i="9"/>
  <c r="E6" i="4"/>
  <c r="D2" i="1" s="1"/>
  <c r="H2" i="1" s="1"/>
  <c r="G45" i="1"/>
  <c r="G422" i="1"/>
  <c r="H422" i="1"/>
  <c r="B207" i="9"/>
  <c r="E24" i="9"/>
  <c r="B24" i="9" s="1"/>
  <c r="H198" i="1"/>
  <c r="G198" i="1"/>
  <c r="F202" i="4"/>
  <c r="H174" i="1"/>
  <c r="G174" i="1"/>
  <c r="F164" i="4"/>
  <c r="H160" i="1"/>
  <c r="G160" i="1"/>
  <c r="E152" i="4"/>
  <c r="F152" i="4" s="1"/>
  <c r="D149" i="1"/>
  <c r="E422" i="4"/>
  <c r="D417" i="1" s="1"/>
  <c r="G2" i="1"/>
  <c r="F129" i="6"/>
  <c r="C1525" i="1"/>
  <c r="F584" i="4"/>
  <c r="C578" i="1"/>
  <c r="F354" i="4"/>
  <c r="C349" i="1"/>
  <c r="F648" i="4"/>
  <c r="C642" i="1"/>
  <c r="F466" i="4"/>
  <c r="C460" i="1"/>
  <c r="F373" i="4"/>
  <c r="C368" i="1"/>
  <c r="I1576" i="1"/>
  <c r="I1541" i="1"/>
  <c r="H1093" i="1"/>
  <c r="G1093" i="1"/>
  <c r="H22" i="3"/>
  <c r="C1012" i="1"/>
  <c r="F35" i="6"/>
  <c r="H28" i="3"/>
  <c r="C1431" i="1"/>
  <c r="G336" i="9"/>
  <c r="E336" i="9" s="1"/>
  <c r="B336" i="9" s="1"/>
  <c r="F178" i="5"/>
  <c r="D177" i="5"/>
  <c r="C1182" i="1"/>
  <c r="D535" i="4"/>
  <c r="F536" i="4"/>
  <c r="C530" i="1"/>
  <c r="D299" i="4"/>
  <c r="H18" i="3"/>
  <c r="C148" i="1"/>
  <c r="E418" i="4"/>
  <c r="D413" i="1" s="1"/>
  <c r="D355" i="1"/>
  <c r="F147" i="5"/>
  <c r="F406" i="4"/>
  <c r="C401" i="1"/>
  <c r="I1574" i="1"/>
  <c r="E430" i="4"/>
  <c r="F114" i="6"/>
  <c r="H30" i="3"/>
  <c r="C1510" i="1"/>
  <c r="I24" i="3"/>
  <c r="D1181" i="1"/>
  <c r="E179" i="9"/>
  <c r="B179" i="9" s="1"/>
  <c r="F228" i="9"/>
  <c r="B228" i="9" s="1"/>
  <c r="E310" i="9"/>
  <c r="B310" i="9" s="1"/>
  <c r="I33" i="3"/>
  <c r="D1538" i="1"/>
  <c r="F647" i="4"/>
  <c r="C641" i="1"/>
  <c r="F479" i="4"/>
  <c r="C473" i="1"/>
  <c r="F321" i="4"/>
  <c r="C316" i="1"/>
  <c r="H516" i="1"/>
  <c r="G516" i="1"/>
  <c r="D360" i="4"/>
  <c r="F361" i="4"/>
  <c r="C356" i="1"/>
  <c r="I1581" i="1"/>
  <c r="I1570" i="1"/>
  <c r="E417" i="4"/>
  <c r="D412" i="1" s="1"/>
  <c r="I1559" i="1"/>
  <c r="I1566" i="1"/>
  <c r="I1551" i="1"/>
  <c r="D308" i="4"/>
  <c r="H1152" i="1"/>
  <c r="G1152" i="1"/>
  <c r="F119" i="5"/>
  <c r="C1124" i="1"/>
  <c r="H19" i="9"/>
  <c r="E19" i="9" s="1"/>
  <c r="B19" i="9" s="1"/>
  <c r="D69" i="5"/>
  <c r="D6" i="5" s="1"/>
  <c r="E69" i="5"/>
  <c r="D141" i="6"/>
  <c r="G348" i="9" s="1"/>
  <c r="E348" i="9" s="1"/>
  <c r="F491" i="4"/>
  <c r="C485" i="1"/>
  <c r="D430" i="4"/>
  <c r="F431" i="4"/>
  <c r="C425" i="1"/>
  <c r="G346" i="9"/>
  <c r="E346" i="9" s="1"/>
  <c r="I1579" i="1"/>
  <c r="K1481" i="9" l="1"/>
  <c r="I17" i="3"/>
  <c r="I31" i="3"/>
  <c r="D1537" i="1"/>
  <c r="I39" i="3"/>
  <c r="C1621" i="1"/>
  <c r="G1621" i="1" s="1"/>
  <c r="G344" i="9"/>
  <c r="E344" i="9" s="1"/>
  <c r="B344" i="9" s="1"/>
  <c r="E176" i="5"/>
  <c r="D1180" i="1" s="1"/>
  <c r="D1255" i="1"/>
  <c r="G1255" i="1" s="1"/>
  <c r="I25" i="3"/>
  <c r="D1012" i="1"/>
  <c r="I22" i="3"/>
  <c r="F6" i="4"/>
  <c r="H149" i="1"/>
  <c r="G149" i="1"/>
  <c r="D148" i="1"/>
  <c r="G148" i="1" s="1"/>
  <c r="E299" i="4"/>
  <c r="I18" i="3"/>
  <c r="E347" i="9"/>
  <c r="B348" i="9"/>
  <c r="C1011" i="1"/>
  <c r="H1621" i="1"/>
  <c r="H11" i="3"/>
  <c r="D417" i="4"/>
  <c r="F308" i="4"/>
  <c r="C303" i="1"/>
  <c r="D422" i="4"/>
  <c r="F360" i="4"/>
  <c r="D418" i="4"/>
  <c r="C355" i="1"/>
  <c r="E639" i="4"/>
  <c r="D633" i="1" s="1"/>
  <c r="D424" i="1"/>
  <c r="E640" i="4"/>
  <c r="D634" i="1" s="1"/>
  <c r="G1510" i="1"/>
  <c r="H1510" i="1"/>
  <c r="F535" i="4"/>
  <c r="D640" i="4"/>
  <c r="C529" i="1"/>
  <c r="H460" i="1"/>
  <c r="G460" i="1"/>
  <c r="H642" i="1"/>
  <c r="G642" i="1"/>
  <c r="H578" i="1"/>
  <c r="G578" i="1"/>
  <c r="H425" i="1"/>
  <c r="G425" i="1"/>
  <c r="F141" i="6"/>
  <c r="H31" i="3"/>
  <c r="C1537" i="1"/>
  <c r="H473" i="1"/>
  <c r="G473" i="1"/>
  <c r="D639" i="4"/>
  <c r="F430" i="4"/>
  <c r="C424" i="1"/>
  <c r="E643" i="4"/>
  <c r="H356" i="1"/>
  <c r="G356" i="1"/>
  <c r="H401" i="1"/>
  <c r="G401" i="1"/>
  <c r="D423" i="4"/>
  <c r="D301" i="4"/>
  <c r="C295" i="1"/>
  <c r="D300" i="4"/>
  <c r="H1182" i="1"/>
  <c r="G1182" i="1"/>
  <c r="H1431" i="1"/>
  <c r="G1431" i="1"/>
  <c r="H9" i="3"/>
  <c r="H1124" i="1"/>
  <c r="G1124" i="1"/>
  <c r="H1538" i="1"/>
  <c r="G1538" i="1"/>
  <c r="I23" i="3"/>
  <c r="D1074" i="1"/>
  <c r="E6" i="5"/>
  <c r="B346" i="9"/>
  <c r="E345" i="9"/>
  <c r="I10" i="3" s="1"/>
  <c r="H485" i="1"/>
  <c r="G485" i="1"/>
  <c r="F69" i="5"/>
  <c r="H23" i="3"/>
  <c r="C1074" i="1"/>
  <c r="H316" i="1"/>
  <c r="G316" i="1"/>
  <c r="H641" i="1"/>
  <c r="G641" i="1"/>
  <c r="H148" i="1"/>
  <c r="H530" i="1"/>
  <c r="G530" i="1"/>
  <c r="F177" i="5"/>
  <c r="D176" i="5"/>
  <c r="G299" i="9" s="1"/>
  <c r="H24" i="3"/>
  <c r="C1181" i="1"/>
  <c r="H1012" i="1"/>
  <c r="G1012" i="1"/>
  <c r="H368" i="1"/>
  <c r="G368" i="1"/>
  <c r="H349" i="1"/>
  <c r="G349" i="1"/>
  <c r="G1525" i="1"/>
  <c r="H1525" i="1"/>
  <c r="H1255" i="1" l="1"/>
  <c r="E342" i="9"/>
  <c r="I11" i="3" s="1"/>
  <c r="E301" i="4"/>
  <c r="D297" i="1" s="1"/>
  <c r="D295" i="1"/>
  <c r="G295" i="1" s="1"/>
  <c r="E423" i="4"/>
  <c r="F423" i="4" s="1"/>
  <c r="E300" i="4"/>
  <c r="D296" i="1" s="1"/>
  <c r="F299" i="4"/>
  <c r="F300" i="4"/>
  <c r="C296" i="1"/>
  <c r="D644" i="4"/>
  <c r="D425" i="4"/>
  <c r="C418" i="1"/>
  <c r="G20" i="9"/>
  <c r="F639" i="4"/>
  <c r="C633" i="1"/>
  <c r="F640" i="4"/>
  <c r="C634" i="1"/>
  <c r="H355" i="1"/>
  <c r="G355" i="1"/>
  <c r="H303" i="1"/>
  <c r="G303" i="1"/>
  <c r="F176" i="5"/>
  <c r="C1180" i="1"/>
  <c r="H1181" i="1"/>
  <c r="G1181" i="1"/>
  <c r="H299" i="9"/>
  <c r="E299" i="9" s="1"/>
  <c r="D1011" i="1"/>
  <c r="G1011" i="1" s="1"/>
  <c r="H1074" i="1"/>
  <c r="G1074" i="1"/>
  <c r="H295" i="1"/>
  <c r="D637" i="1"/>
  <c r="F418" i="4"/>
  <c r="C413" i="1"/>
  <c r="G306" i="9"/>
  <c r="E306" i="9" s="1"/>
  <c r="B306" i="9" s="1"/>
  <c r="H424" i="1"/>
  <c r="G424" i="1"/>
  <c r="F417" i="4"/>
  <c r="C412" i="1"/>
  <c r="H8" i="3"/>
  <c r="K3" i="9"/>
  <c r="I9" i="3"/>
  <c r="F301" i="4"/>
  <c r="C297" i="1"/>
  <c r="G1537" i="1"/>
  <c r="H1537" i="1"/>
  <c r="H529" i="1"/>
  <c r="G529" i="1"/>
  <c r="D643" i="4"/>
  <c r="D424" i="4"/>
  <c r="F422" i="4"/>
  <c r="C417" i="1"/>
  <c r="N3" i="9"/>
  <c r="F6" i="5"/>
  <c r="H1011" i="1" l="1"/>
  <c r="E644" i="4"/>
  <c r="D418" i="1"/>
  <c r="G418" i="1" s="1"/>
  <c r="H20" i="9"/>
  <c r="E20" i="9" s="1"/>
  <c r="B20" i="9" s="1"/>
  <c r="E424" i="4"/>
  <c r="D419" i="1" s="1"/>
  <c r="E425" i="4"/>
  <c r="D420" i="1" s="1"/>
  <c r="B299" i="9"/>
  <c r="C420" i="1"/>
  <c r="M3" i="9"/>
  <c r="H634" i="1"/>
  <c r="G634" i="1"/>
  <c r="D646" i="4"/>
  <c r="F644" i="4"/>
  <c r="C638" i="1"/>
  <c r="F424" i="4"/>
  <c r="C419" i="1"/>
  <c r="D645" i="4"/>
  <c r="F643" i="4"/>
  <c r="C637" i="1"/>
  <c r="H412" i="1"/>
  <c r="G412" i="1"/>
  <c r="H417" i="1"/>
  <c r="G417" i="1"/>
  <c r="G297" i="1"/>
  <c r="H297" i="1"/>
  <c r="H413" i="1"/>
  <c r="G413" i="1"/>
  <c r="H1180" i="1"/>
  <c r="G1180" i="1"/>
  <c r="H633" i="1"/>
  <c r="G633" i="1"/>
  <c r="H296" i="1"/>
  <c r="G296" i="1"/>
  <c r="H418" i="1" l="1"/>
  <c r="F425" i="4"/>
  <c r="E645" i="4"/>
  <c r="E646" i="4"/>
  <c r="F646" i="4" s="1"/>
  <c r="D638" i="1"/>
  <c r="G638" i="1" s="1"/>
  <c r="H637" i="1"/>
  <c r="G637" i="1"/>
  <c r="H420" i="1"/>
  <c r="G420" i="1"/>
  <c r="F645" i="4"/>
  <c r="D649" i="4"/>
  <c r="C639" i="1"/>
  <c r="H419" i="1"/>
  <c r="G419" i="1"/>
  <c r="D650" i="4"/>
  <c r="C640" i="1"/>
  <c r="H334" i="9"/>
  <c r="G334" i="9"/>
  <c r="E334" i="9" l="1"/>
  <c r="B334" i="9" s="1"/>
  <c r="H638" i="1"/>
  <c r="E650" i="4"/>
  <c r="D640" i="1"/>
  <c r="G640" i="1" s="1"/>
  <c r="E649" i="4"/>
  <c r="F649" i="4" s="1"/>
  <c r="D639" i="1"/>
  <c r="G639" i="1" s="1"/>
  <c r="H19" i="3"/>
  <c r="C643" i="1"/>
  <c r="G297" i="9"/>
  <c r="E297" i="9" s="1"/>
  <c r="B297" i="9" s="1"/>
  <c r="H640" i="1"/>
  <c r="F650" i="4"/>
  <c r="H20" i="3"/>
  <c r="C644" i="1"/>
  <c r="E298" i="9" l="1"/>
  <c r="I8" i="3" s="1"/>
  <c r="H639" i="1"/>
  <c r="I19" i="3"/>
  <c r="D643" i="1"/>
  <c r="G643" i="1" s="1"/>
  <c r="D644" i="1"/>
  <c r="H644" i="1" s="1"/>
  <c r="I20" i="3"/>
  <c r="H7" i="3" l="1"/>
  <c r="J3" i="9" s="1"/>
  <c r="L293" i="9" s="1"/>
  <c r="F293" i="9" s="1"/>
  <c r="H643" i="1"/>
  <c r="G644" i="1"/>
  <c r="J7" i="9" l="1"/>
  <c r="M15" i="9"/>
  <c r="I7" i="9"/>
  <c r="J6" i="9"/>
  <c r="J13" i="9"/>
  <c r="L16" i="9"/>
  <c r="J12" i="9"/>
  <c r="I11" i="9"/>
  <c r="J5" i="9"/>
  <c r="I13" i="9"/>
  <c r="H295" i="9"/>
  <c r="G295" i="9"/>
  <c r="I12" i="9"/>
  <c r="H16" i="9"/>
  <c r="I6" i="9"/>
  <c r="K8" i="9"/>
  <c r="G17" i="9"/>
  <c r="K12" i="9"/>
  <c r="I5" i="9"/>
  <c r="L15" i="9"/>
  <c r="K10" i="9"/>
  <c r="J11" i="9"/>
  <c r="H18" i="9"/>
  <c r="I8" i="9"/>
  <c r="G16" i="9"/>
  <c r="G21" i="9"/>
  <c r="K6" i="9"/>
  <c r="H17" i="9"/>
  <c r="G18" i="9"/>
  <c r="I9" i="9"/>
  <c r="J9" i="9"/>
  <c r="H21" i="9"/>
  <c r="I17" i="9"/>
  <c r="K13" i="9"/>
  <c r="G22" i="9"/>
  <c r="J10" i="9"/>
  <c r="K9" i="9"/>
  <c r="M16" i="9"/>
  <c r="F16" i="9" s="1"/>
  <c r="K11" i="9"/>
  <c r="J17" i="9"/>
  <c r="K5" i="9"/>
  <c r="K7" i="9"/>
  <c r="H22" i="9"/>
  <c r="H15" i="9"/>
  <c r="J8" i="9"/>
  <c r="G15" i="9"/>
  <c r="B293" i="9"/>
  <c r="F23" i="9"/>
  <c r="E15" i="9" l="1"/>
  <c r="E21" i="9"/>
  <c r="B21" i="9" s="1"/>
  <c r="F15" i="9"/>
  <c r="F14" i="9" s="1"/>
  <c r="F3" i="9" s="1"/>
  <c r="E16" i="9"/>
  <c r="B16" i="9" s="1"/>
  <c r="E12" i="9"/>
  <c r="B12" i="9" s="1"/>
  <c r="E13" i="9"/>
  <c r="B13" i="9" s="1"/>
  <c r="E9" i="9"/>
  <c r="B9" i="9" s="1"/>
  <c r="E10" i="9"/>
  <c r="B10" i="9" s="1"/>
  <c r="E8" i="9"/>
  <c r="B8" i="9" s="1"/>
  <c r="E295" i="9"/>
  <c r="B295" i="9" s="1"/>
  <c r="E11" i="9"/>
  <c r="B11" i="9" s="1"/>
  <c r="E5" i="9"/>
  <c r="B5" i="9" s="1"/>
  <c r="E17" i="9"/>
  <c r="B17" i="9" s="1"/>
  <c r="E22" i="9"/>
  <c r="B22" i="9" s="1"/>
  <c r="E18" i="9"/>
  <c r="B18" i="9" s="1"/>
  <c r="E6" i="9"/>
  <c r="B6" i="9" s="1"/>
  <c r="E7" i="9"/>
  <c r="B7" i="9" s="1"/>
  <c r="E23" i="9"/>
  <c r="I7" i="3" s="1"/>
  <c r="B15" i="9"/>
  <c r="E14" i="9" l="1"/>
  <c r="I13" i="3" s="1"/>
  <c r="E4" i="9"/>
  <c r="E3" i="9" l="1"/>
</calcChain>
</file>

<file path=xl/sharedStrings.xml><?xml version="1.0" encoding="utf-8"?>
<sst xmlns="http://schemas.openxmlformats.org/spreadsheetml/2006/main" count="4733" uniqueCount="3656">
  <si>
    <t>Obveznik:</t>
  </si>
  <si>
    <t>18215 - ELEKTROTEHNIČKA ŠKOLA -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</si>
  <si>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</si>
  <si>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</si>
  <si>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</si>
  <si>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</si>
  <si>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</si>
  <si>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</si>
  <si>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</si>
  <si>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</si>
  <si>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</si>
  <si>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</si>
  <si>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</si>
  <si>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</si>
  <si>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</si>
  <si>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</si>
  <si>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</si>
  <si>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</si>
  <si>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</si>
  <si>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</si>
  <si>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</si>
  <si>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</si>
  <si>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</si>
  <si>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</si>
  <si>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</si>
  <si>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</si>
  <si>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</si>
  <si>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</si>
  <si>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</si>
  <si>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</si>
  <si>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</si>
  <si>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</si>
  <si>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</si>
  <si>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</si>
  <si>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</si>
  <si>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</si>
  <si>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</si>
  <si>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</si>
  <si>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</si>
  <si>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</si>
  <si>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</si>
  <si>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</si>
  <si>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</si>
  <si>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</si>
  <si>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</si>
  <si>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</si>
  <si>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</si>
  <si>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</si>
  <si>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</si>
  <si>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</si>
  <si>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</si>
  <si>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</si>
  <si>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</si>
  <si>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</si>
  <si>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</si>
  <si>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</si>
  <si>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</si>
  <si>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</si>
  <si>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</si>
  <si>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</si>
  <si>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</si>
  <si>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</si>
  <si>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</si>
  <si>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</si>
  <si>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</si>
  <si>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</si>
  <si>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</si>
  <si>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</si>
  <si>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</si>
  <si>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</si>
  <si>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</si>
  <si>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</si>
  <si>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</si>
  <si>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</si>
  <si>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</si>
  <si>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</si>
  <si>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</si>
  <si>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</si>
  <si>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</si>
  <si>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</si>
  <si>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</si>
  <si>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</si>
  <si>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</si>
  <si>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</si>
  <si>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</si>
  <si>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</si>
  <si>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</si>
  <si>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</si>
  <si>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</si>
  <si>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</si>
  <si>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</si>
  <si>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</si>
  <si>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</si>
  <si>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</si>
  <si>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</si>
  <si>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</si>
  <si>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</si>
  <si>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</si>
  <si>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</si>
  <si>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</si>
  <si>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</si>
  <si>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</si>
  <si>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</si>
  <si>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</si>
  <si>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</si>
  <si>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</si>
  <si>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</si>
  <si>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</si>
  <si>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</si>
  <si>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</si>
  <si>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</si>
  <si>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</si>
  <si>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</si>
  <si>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</si>
  <si>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</si>
  <si>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</si>
  <si>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</si>
  <si>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</si>
  <si>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</si>
  <si>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</si>
  <si>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</si>
  <si>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</si>
  <si>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</si>
  <si>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</si>
  <si>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</si>
  <si>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</si>
  <si>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</si>
  <si>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</si>
  <si>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</si>
  <si>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</si>
  <si>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</si>
  <si>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</si>
  <si>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</si>
  <si>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</si>
  <si>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</si>
  <si>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</si>
  <si>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</si>
  <si>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</si>
  <si>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</si>
  <si>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</si>
  <si>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</si>
  <si>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</si>
  <si>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</si>
  <si>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</si>
  <si>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</si>
  <si>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</si>
  <si>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</si>
  <si>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</si>
  <si>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</si>
  <si>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</si>
  <si>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</si>
  <si>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</si>
  <si>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</si>
  <si>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</si>
  <si>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</si>
  <si>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</si>
  <si>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</si>
  <si>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</si>
  <si>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</si>
  <si>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</si>
  <si>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</si>
  <si>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</si>
  <si>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</si>
  <si>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</si>
  <si>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</si>
  <si>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</si>
  <si>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</si>
  <si>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</si>
  <si>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</si>
  <si>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</si>
  <si>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</si>
  <si>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</si>
  <si>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</si>
  <si>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</si>
  <si>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</si>
  <si>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</si>
  <si>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</si>
  <si>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</si>
  <si>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</si>
  <si>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</si>
  <si>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</si>
  <si>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</si>
  <si>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</si>
  <si>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</si>
  <si>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</si>
  <si>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</si>
  <si>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</si>
  <si>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</si>
  <si>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</si>
  <si>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</si>
  <si>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</si>
  <si>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</si>
  <si>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</si>
  <si>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</si>
  <si>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</si>
  <si>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</si>
  <si>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</si>
  <si>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</si>
  <si>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</si>
  <si>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</si>
  <si>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</si>
  <si>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</si>
  <si>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</si>
  <si>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</si>
  <si>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</si>
  <si>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</si>
  <si>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</si>
  <si>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</si>
  <si>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</si>
  <si>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</si>
  <si>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</si>
  <si>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</si>
  <si>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</si>
  <si>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</si>
  <si>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</si>
  <si>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</si>
  <si>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</si>
  <si>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</si>
  <si>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</si>
  <si>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</si>
  <si>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</si>
  <si>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</si>
  <si>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</si>
  <si>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</si>
  <si>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</si>
  <si>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</si>
  <si>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</si>
  <si>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</si>
  <si>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</si>
  <si>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</si>
  <si>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</si>
  <si>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</si>
  <si>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</si>
  <si>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</si>
  <si>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</si>
  <si>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</si>
  <si>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</si>
  <si>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</si>
  <si>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</si>
  <si>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</si>
  <si>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</si>
  <si>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</si>
  <si>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</si>
  <si>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</si>
  <si>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</si>
  <si>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</si>
  <si>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</si>
  <si>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</si>
  <si>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</si>
  <si>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</si>
  <si>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</si>
  <si>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</si>
  <si>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</si>
  <si>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</si>
  <si>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</si>
  <si>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</si>
  <si>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</si>
  <si>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</si>
  <si>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</si>
  <si>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</si>
  <si>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</si>
  <si>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</si>
  <si>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</si>
  <si>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</si>
  <si>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</si>
  <si>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</si>
  <si>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</si>
  <si>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</si>
  <si>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</si>
  <si>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</si>
  <si>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</si>
  <si>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</si>
  <si>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</si>
  <si>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</si>
  <si>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</si>
  <si>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</si>
  <si>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</si>
  <si>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</si>
  <si>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</si>
  <si>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</si>
  <si>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</si>
  <si>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</si>
  <si>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</si>
  <si>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</si>
  <si>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</si>
  <si>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</si>
  <si>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</si>
  <si>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</si>
  <si>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</si>
  <si>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</si>
  <si>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</si>
  <si>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</si>
  <si>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</si>
  <si>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</si>
  <si>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</si>
  <si>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</si>
  <si>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</si>
  <si>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</si>
  <si>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</si>
  <si>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</si>
  <si>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</si>
  <si>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</si>
  <si>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</si>
  <si>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</si>
  <si>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</si>
  <si>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</si>
  <si>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</si>
  <si>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</si>
  <si>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</si>
  <si>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</si>
  <si>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</si>
  <si>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</si>
  <si>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</si>
  <si>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</si>
  <si>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</si>
  <si>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</si>
  <si>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</si>
  <si>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</si>
  <si>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</si>
  <si>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</si>
  <si>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</si>
  <si>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</si>
  <si>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</si>
  <si>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</si>
  <si>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</si>
  <si>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</si>
  <si>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</si>
  <si>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</si>
  <si>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</si>
  <si>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</si>
  <si>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</si>
  <si>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</si>
  <si>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</si>
  <si>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</si>
  <si>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</si>
  <si>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</si>
  <si>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</si>
  <si>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</si>
  <si>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</si>
  <si>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</si>
  <si>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</si>
  <si>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</si>
  <si>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</si>
  <si>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</si>
  <si>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</si>
  <si>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</si>
  <si>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</si>
  <si>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</si>
  <si>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</si>
  <si>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</si>
  <si>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</si>
  <si>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</si>
  <si>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</si>
  <si>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</si>
  <si>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</si>
  <si>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</si>
  <si>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</si>
  <si>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</si>
  <si>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</si>
  <si>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</si>
  <si>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</si>
  <si>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</si>
  <si>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</si>
  <si>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</si>
  <si>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</si>
  <si>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</si>
  <si>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</si>
  <si>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</si>
  <si>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</si>
  <si>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</si>
  <si>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</si>
  <si>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</si>
  <si>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</si>
  <si>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</si>
  <si>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</si>
  <si>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</si>
  <si>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</si>
  <si>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</si>
  <si>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</si>
  <si>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</si>
  <si>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</si>
  <si>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</si>
  <si>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</si>
  <si>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</si>
  <si>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</si>
  <si>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</si>
  <si>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</si>
  <si>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</si>
  <si>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</si>
  <si>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</si>
  <si>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</si>
  <si>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</si>
  <si>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</si>
  <si>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</si>
  <si>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</si>
  <si>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</si>
  <si>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</si>
  <si>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</si>
  <si>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</si>
  <si>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</si>
  <si>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</si>
  <si>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</si>
  <si>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</si>
  <si>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</si>
  <si>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</si>
  <si>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</si>
  <si>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</si>
  <si>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</si>
  <si>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</si>
  <si>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</si>
  <si>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</si>
  <si>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</si>
  <si>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</si>
  <si>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</si>
  <si>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</si>
  <si>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</si>
  <si>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</si>
  <si>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</si>
  <si>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</si>
  <si>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</si>
  <si>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</si>
  <si>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</si>
  <si>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</si>
  <si>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</si>
  <si>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</si>
  <si>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</si>
  <si>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</si>
  <si>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</si>
  <si>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</si>
  <si>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</si>
  <si>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</si>
  <si>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</si>
  <si>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</si>
  <si>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</si>
  <si>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</si>
  <si>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</si>
  <si>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</si>
  <si>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</si>
  <si>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</si>
  <si>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</si>
  <si>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</si>
  <si>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</si>
  <si>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</si>
  <si>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</si>
  <si>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</si>
  <si>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</si>
  <si>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</si>
  <si>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</si>
  <si>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</si>
  <si>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</si>
  <si>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</si>
  <si>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</si>
  <si>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</si>
  <si>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</si>
  <si>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</si>
  <si>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</si>
  <si>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</si>
  <si>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</si>
  <si>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</si>
  <si>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</si>
  <si>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</si>
  <si>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</si>
  <si>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</si>
  <si>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</si>
  <si>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</si>
  <si>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</si>
  <si>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</si>
  <si>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</si>
  <si>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</si>
  <si>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</si>
  <si>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</si>
  <si>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</si>
  <si>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</si>
  <si>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</si>
  <si>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</si>
  <si>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</si>
  <si>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</si>
  <si>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</si>
  <si>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</si>
  <si>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</si>
  <si>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</si>
  <si>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</si>
  <si>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</si>
  <si>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</si>
  <si>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</si>
  <si>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</si>
  <si>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</si>
  <si>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</si>
  <si>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</si>
  <si>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</si>
  <si>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</si>
  <si>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</si>
  <si>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</si>
  <si>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</si>
  <si>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</si>
  <si>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</si>
  <si>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</si>
  <si>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</si>
  <si>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</si>
  <si>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</si>
  <si>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</si>
  <si>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</si>
  <si>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</si>
  <si>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</si>
  <si>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</si>
  <si>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</si>
  <si>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</si>
  <si>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</si>
  <si>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</si>
  <si>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</si>
  <si>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</si>
  <si>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</si>
  <si>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</si>
  <si>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</si>
  <si>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</si>
  <si>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</si>
  <si>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</si>
  <si>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</si>
  <si>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</si>
  <si>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</si>
  <si>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</si>
  <si>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</si>
  <si>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</si>
  <si>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</si>
  <si>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</si>
  <si>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</si>
  <si>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</si>
  <si>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</si>
  <si>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</si>
  <si>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</si>
  <si>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</si>
  <si>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</si>
  <si>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</si>
  <si>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</si>
  <si>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</si>
  <si>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</si>
  <si>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</si>
  <si>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</si>
  <si>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</si>
  <si>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</si>
  <si>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</si>
  <si>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</si>
  <si>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</si>
  <si>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</si>
  <si>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</si>
  <si>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</si>
  <si>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</si>
  <si>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</si>
  <si>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</si>
  <si>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</si>
  <si>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</si>
  <si>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</si>
  <si>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</si>
  <si>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</si>
  <si>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</si>
  <si>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</si>
  <si>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</si>
  <si>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</si>
  <si>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</si>
  <si>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</si>
  <si>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</si>
  <si>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</si>
  <si>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</si>
  <si>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</si>
  <si>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</si>
  <si>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</si>
  <si>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</si>
  <si>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</si>
  <si>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</si>
  <si>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</si>
  <si>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</si>
  <si>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</si>
  <si>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</si>
  <si>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</si>
  <si>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</si>
  <si>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</si>
  <si>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</si>
  <si>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</si>
  <si>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</si>
  <si>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</si>
  <si>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</si>
  <si>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</si>
  <si>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</si>
  <si>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</si>
  <si>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</si>
  <si>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</si>
  <si>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</si>
  <si>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</si>
  <si>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</si>
  <si>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</si>
  <si>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</si>
  <si>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</si>
  <si>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</si>
  <si>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</si>
  <si>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</si>
  <si>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</si>
  <si>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</si>
  <si>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</si>
  <si>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</si>
  <si>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</si>
  <si>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</si>
  <si>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</si>
  <si>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</si>
  <si>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</si>
  <si>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</si>
  <si>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</si>
  <si>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</si>
  <si>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</si>
  <si>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</si>
  <si>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</si>
  <si>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</si>
  <si>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</si>
  <si>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</si>
  <si>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</si>
  <si>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</si>
  <si>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</si>
  <si>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</si>
  <si>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</si>
  <si>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</si>
  <si>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</si>
  <si>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</si>
  <si>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</si>
  <si>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</si>
  <si>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</si>
  <si>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</si>
  <si>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</si>
  <si>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</si>
  <si>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</si>
  <si>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</si>
  <si>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</si>
  <si>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</si>
  <si>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</si>
  <si>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</si>
  <si>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</si>
  <si>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</si>
  <si>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</si>
  <si>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</si>
  <si>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</si>
  <si>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</si>
  <si>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</si>
  <si>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</si>
  <si>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</si>
  <si>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</si>
  <si>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</si>
  <si>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</si>
  <si>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</si>
  <si>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</si>
  <si>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</si>
  <si>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</si>
  <si>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</si>
  <si>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</si>
  <si>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</si>
  <si>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</si>
  <si>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</si>
  <si>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</si>
  <si>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</si>
  <si>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</si>
  <si>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</si>
  <si>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</si>
  <si>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</si>
  <si>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</si>
  <si>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</si>
  <si>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</si>
  <si>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</si>
  <si>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</si>
  <si>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</si>
  <si>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</si>
  <si>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</si>
  <si>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</si>
  <si>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</si>
  <si>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</si>
  <si>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</si>
  <si>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</si>
  <si>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</si>
  <si>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</si>
  <si>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</si>
  <si>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</si>
  <si>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</si>
  <si>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</si>
  <si>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</si>
  <si>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</si>
  <si>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</si>
  <si>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</si>
  <si>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</si>
  <si>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</si>
  <si>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</si>
  <si>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</si>
  <si>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</si>
  <si>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</si>
  <si>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</si>
  <si>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</si>
  <si>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</si>
  <si>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</si>
  <si>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</si>
  <si>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</si>
  <si>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</si>
  <si>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</si>
  <si>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</si>
  <si>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</si>
  <si>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</si>
  <si>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</si>
  <si>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</si>
  <si>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</si>
  <si>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</si>
  <si>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</si>
  <si>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</si>
  <si>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</si>
  <si>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</si>
  <si>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</si>
  <si>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</si>
  <si>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</si>
  <si>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</si>
  <si>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</si>
  <si>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</si>
  <si>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</si>
  <si>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</si>
  <si>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</si>
  <si>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</si>
  <si>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</si>
  <si>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</si>
  <si>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</si>
  <si>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</si>
  <si>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</si>
  <si>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</si>
  <si>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</si>
  <si>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</si>
  <si>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</si>
  <si>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</si>
  <si>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</si>
  <si>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</si>
  <si>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</si>
  <si>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</si>
  <si>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</si>
  <si>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</si>
  <si>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</si>
  <si>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</si>
  <si>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</si>
  <si>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</si>
  <si>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</si>
  <si>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</si>
  <si>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</si>
  <si>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</si>
  <si>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</si>
  <si>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</si>
  <si>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</si>
  <si>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</si>
  <si>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</si>
  <si>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</si>
  <si>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</si>
  <si>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</si>
  <si>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</si>
  <si>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</si>
  <si>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</si>
  <si>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</si>
  <si>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</si>
  <si>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</si>
  <si>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</si>
  <si>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</si>
  <si>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</si>
  <si>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</si>
  <si>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</si>
  <si>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</si>
  <si>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</si>
  <si>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</si>
  <si>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</si>
  <si>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</si>
  <si>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</si>
  <si>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</si>
  <si>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</si>
  <si>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</si>
  <si>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</si>
  <si>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</si>
  <si>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</si>
  <si>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</si>
  <si>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</si>
  <si>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</si>
  <si>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</si>
  <si>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</si>
  <si>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</si>
  <si>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</si>
  <si>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</si>
  <si>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</si>
  <si>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</si>
  <si>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</si>
  <si>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</si>
  <si>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</si>
  <si>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</si>
  <si>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</si>
  <si>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</si>
  <si>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</si>
  <si>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</si>
  <si>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</si>
  <si>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</si>
  <si>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</si>
  <si>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</si>
  <si>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</si>
  <si>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</si>
  <si>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</si>
  <si>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</si>
  <si>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</si>
  <si>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</si>
  <si>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</si>
  <si>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</si>
  <si>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</si>
  <si>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</si>
  <si>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</si>
  <si>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</si>
  <si>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</si>
  <si>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</si>
  <si>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</si>
  <si>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</si>
  <si>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</si>
  <si>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</si>
  <si>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</si>
  <si>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</si>
  <si>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</si>
  <si>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</si>
  <si>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</si>
  <si>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</si>
  <si>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</si>
  <si>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</si>
  <si>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</si>
  <si>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</si>
  <si>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</si>
  <si>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</si>
  <si>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</si>
  <si>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</si>
  <si>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</si>
  <si>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</si>
  <si>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</si>
  <si>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</si>
  <si>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</si>
  <si>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</si>
  <si>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</si>
  <si>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</si>
  <si>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</si>
  <si>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</si>
  <si>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</si>
  <si>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</si>
  <si>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</si>
  <si>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</si>
  <si>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</si>
  <si>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</si>
  <si>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</si>
  <si>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</si>
  <si>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</si>
  <si>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</si>
  <si>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</si>
  <si>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</si>
  <si>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</si>
  <si>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</si>
  <si>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</si>
  <si>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</si>
  <si>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</si>
  <si>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</si>
  <si>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</si>
  <si>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</si>
  <si>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</si>
  <si>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</si>
  <si>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</si>
  <si>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</si>
  <si>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</si>
  <si>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</si>
  <si>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</si>
  <si>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</si>
  <si>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</si>
  <si>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</si>
  <si>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</si>
  <si>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</si>
  <si>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</si>
  <si>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</si>
  <si>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</si>
  <si>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</si>
  <si>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</si>
  <si>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</si>
  <si>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</si>
  <si>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</si>
  <si>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</si>
  <si>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</si>
  <si>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</si>
  <si>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</si>
  <si>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</si>
  <si>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</si>
  <si>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</si>
  <si>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</si>
  <si>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</si>
  <si>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</si>
  <si>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</si>
  <si>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</si>
  <si>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</si>
  <si>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</si>
  <si>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</si>
  <si>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</si>
  <si>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</si>
  <si>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</si>
  <si>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</si>
  <si>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</si>
  <si>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</si>
  <si>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</si>
  <si>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</si>
  <si>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</si>
  <si>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</si>
  <si>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</si>
  <si>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</si>
  <si>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</si>
  <si>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</si>
  <si>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</si>
  <si>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</si>
  <si>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</si>
  <si>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</si>
  <si>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</si>
  <si>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</si>
  <si>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</si>
  <si>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</si>
  <si>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</si>
  <si>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</si>
  <si>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</si>
  <si>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</si>
  <si>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</si>
  <si>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</si>
  <si>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</si>
  <si>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</si>
  <si>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</si>
  <si>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</si>
  <si>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</si>
  <si>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</si>
  <si>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</si>
  <si>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</si>
  <si>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</si>
  <si>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</si>
  <si>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</si>
  <si>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</si>
  <si>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</si>
  <si>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</si>
  <si>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</si>
  <si>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</si>
  <si>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</si>
  <si>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</si>
  <si>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</si>
  <si>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</si>
  <si>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</si>
  <si>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</si>
  <si>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</si>
  <si>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</si>
  <si>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</si>
  <si>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</si>
  <si>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</si>
  <si>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</si>
  <si>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</si>
  <si>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</si>
  <si>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</si>
  <si>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</si>
  <si>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</si>
  <si>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</si>
  <si>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</si>
  <si>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</si>
  <si>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</si>
  <si>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</si>
  <si>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</si>
  <si>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</si>
  <si>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</si>
  <si>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</si>
  <si>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</si>
  <si>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</si>
  <si>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</si>
  <si>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</si>
  <si>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</si>
  <si>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</si>
  <si>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</si>
  <si>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</si>
  <si>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</si>
  <si>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</si>
  <si>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</si>
  <si>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</si>
  <si>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</si>
  <si>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</si>
  <si>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</si>
  <si>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</si>
  <si>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</si>
  <si>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</si>
  <si>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</si>
  <si>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</si>
  <si>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</si>
  <si>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</si>
  <si>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</si>
  <si>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</si>
  <si>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</si>
  <si>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</si>
  <si>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</si>
  <si>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</si>
  <si>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</si>
  <si>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</si>
  <si>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</si>
  <si>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</si>
  <si>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</si>
  <si>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</si>
  <si>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</si>
  <si>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</si>
  <si>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</si>
  <si>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</si>
  <si>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</si>
  <si>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</si>
  <si>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</si>
  <si>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</si>
  <si>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</si>
  <si>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</si>
  <si>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</si>
  <si>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</si>
  <si>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</si>
  <si>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</si>
  <si>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</si>
  <si>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</si>
  <si>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</si>
  <si>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</si>
  <si>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</si>
  <si>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</si>
  <si>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</si>
  <si>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</si>
  <si>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</si>
  <si>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</si>
  <si>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</si>
  <si>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</si>
  <si>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</si>
  <si>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</si>
  <si>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</si>
  <si>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</si>
  <si>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</si>
  <si>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</si>
  <si>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</si>
  <si>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</si>
  <si>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</si>
  <si>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</si>
  <si>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</si>
  <si>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</si>
  <si>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</si>
  <si>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</si>
  <si>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</si>
  <si>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</si>
  <si>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</si>
  <si>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</si>
  <si>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</si>
  <si>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</si>
  <si>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</si>
  <si>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</si>
  <si>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</si>
  <si>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</si>
  <si>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</si>
  <si>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</si>
  <si>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</si>
  <si>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</si>
  <si>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</si>
  <si>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</si>
  <si>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</si>
  <si>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</si>
  <si>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</si>
  <si>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</si>
  <si>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</si>
  <si>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</si>
  <si>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</si>
  <si>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</si>
  <si>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</si>
  <si>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</si>
  <si>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</si>
  <si>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</si>
  <si>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</si>
  <si>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</si>
  <si>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</si>
  <si>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</si>
  <si>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</si>
  <si>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</si>
  <si>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</si>
  <si>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</si>
  <si>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</si>
  <si>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</si>
  <si>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</si>
  <si>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</si>
  <si>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</si>
  <si>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</si>
  <si>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</si>
  <si>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</si>
  <si>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</si>
  <si>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</si>
  <si>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</si>
  <si>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</si>
  <si>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</si>
  <si>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</si>
  <si>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</si>
  <si>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</si>
  <si>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</si>
  <si>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</si>
  <si>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</si>
  <si>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</si>
  <si>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</si>
  <si>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</si>
  <si>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</si>
  <si>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</si>
  <si>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</si>
  <si>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</si>
  <si>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</si>
  <si>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</si>
  <si>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</si>
  <si>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</si>
  <si>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</si>
  <si>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</si>
  <si>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</si>
  <si>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</si>
  <si>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</si>
  <si>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</si>
  <si>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</si>
  <si>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</si>
  <si>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</si>
  <si>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</si>
  <si>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</si>
  <si>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</si>
  <si>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</si>
  <si>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</si>
  <si>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</si>
  <si>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</si>
  <si>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</si>
  <si>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</si>
  <si>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</si>
  <si>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</si>
  <si>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</si>
  <si>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</si>
  <si>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</si>
  <si>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</si>
  <si>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</si>
  <si>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</si>
  <si>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</si>
  <si>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</si>
  <si>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</si>
  <si>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</si>
  <si>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</si>
  <si>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</si>
  <si>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</si>
  <si>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</si>
  <si>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</si>
  <si>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</si>
  <si>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</si>
  <si>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</si>
  <si>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</si>
  <si>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</si>
  <si>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</si>
  <si>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</si>
  <si>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</si>
  <si>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</si>
  <si>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</si>
  <si>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</si>
  <si>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</si>
  <si>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</si>
  <si>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</si>
  <si>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</si>
  <si>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</si>
  <si>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</si>
  <si>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</si>
  <si>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</si>
  <si>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</si>
  <si>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</si>
  <si>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</si>
  <si>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</si>
  <si>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</si>
  <si>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</si>
  <si>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</si>
  <si>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</si>
  <si>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</si>
  <si>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</si>
  <si>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</si>
  <si>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</si>
  <si>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</si>
  <si>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</si>
  <si>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</si>
  <si>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</si>
  <si>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</si>
  <si>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</si>
  <si>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</si>
  <si>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</si>
  <si>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</si>
  <si>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</si>
  <si>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</si>
  <si>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</si>
  <si>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</si>
  <si>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</si>
  <si>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</si>
  <si>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</si>
  <si>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</si>
  <si>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</si>
  <si>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</si>
  <si>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</si>
  <si>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</si>
  <si>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</si>
  <si>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</si>
  <si>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</si>
  <si>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</si>
  <si>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</si>
  <si>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</si>
  <si>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</si>
  <si>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</si>
  <si>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</si>
  <si>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</si>
  <si>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</si>
  <si>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</si>
  <si>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</si>
  <si>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</si>
  <si>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</si>
  <si>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</si>
  <si>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</si>
  <si>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</si>
  <si>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</si>
  <si>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</si>
  <si>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</si>
  <si>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</si>
  <si>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</si>
  <si>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</si>
  <si>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</si>
  <si>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</si>
  <si>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</si>
  <si>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</si>
  <si>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</si>
  <si>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</si>
  <si>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</si>
  <si>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</si>
  <si>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</si>
  <si>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</si>
  <si>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</si>
  <si>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</si>
  <si>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</si>
  <si>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</si>
  <si>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</si>
  <si>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</si>
  <si>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</si>
  <si>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</si>
  <si>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</si>
  <si>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</si>
  <si>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</si>
  <si>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</si>
  <si>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</si>
  <si>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</si>
  <si>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</si>
  <si>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</si>
  <si>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</si>
  <si>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</si>
  <si>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</si>
  <si>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</si>
  <si>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</si>
  <si>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</si>
  <si>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</si>
  <si>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</si>
  <si>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</si>
  <si>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</si>
  <si>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</si>
  <si>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</si>
  <si>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</si>
  <si>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</si>
  <si>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</si>
  <si>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</si>
  <si>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</si>
  <si>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</si>
  <si>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</si>
  <si>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</si>
  <si>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</si>
  <si>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</si>
  <si>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</si>
  <si>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</si>
  <si>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</si>
  <si>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</si>
  <si>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</si>
  <si>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</si>
  <si>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</si>
  <si>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</si>
  <si>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</si>
  <si>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</si>
  <si>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</si>
  <si>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</si>
  <si>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</si>
  <si>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</si>
  <si>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</si>
  <si>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</si>
  <si>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</si>
  <si>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</si>
  <si>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</si>
  <si>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</si>
  <si>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</si>
  <si>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</si>
  <si>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</si>
  <si>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</si>
  <si>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</si>
  <si>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</si>
  <si>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</si>
  <si>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</si>
  <si>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</si>
  <si>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</si>
  <si>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</si>
  <si>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</si>
  <si>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</si>
  <si>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</si>
  <si>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</si>
  <si>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</si>
  <si>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</si>
  <si>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</si>
  <si>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</si>
  <si>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</si>
  <si>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</si>
  <si>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</si>
  <si>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</si>
  <si>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</si>
  <si>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</si>
  <si>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</si>
  <si>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</si>
  <si>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</si>
  <si>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</si>
  <si>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</si>
  <si>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</si>
  <si>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</si>
  <si>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</si>
  <si>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</si>
  <si>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</si>
  <si>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</si>
  <si>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</si>
  <si>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</si>
  <si>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</si>
  <si>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</si>
  <si>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</si>
  <si>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</si>
  <si>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</si>
  <si>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</si>
  <si>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</si>
  <si>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</si>
  <si>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</si>
  <si>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</si>
  <si>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</si>
  <si>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</si>
  <si>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</si>
  <si>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</si>
  <si>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</si>
  <si>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</si>
  <si>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</si>
  <si>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</si>
  <si>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</si>
  <si>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</si>
  <si>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</si>
  <si>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</si>
  <si>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</si>
  <si>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</si>
  <si>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</si>
  <si>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</si>
  <si>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</si>
  <si>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</si>
  <si>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</si>
  <si>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</si>
  <si>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</si>
  <si>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</si>
  <si>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</si>
  <si>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</si>
  <si>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</si>
  <si>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</si>
  <si>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</si>
  <si>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</si>
  <si>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</si>
  <si>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</si>
  <si>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</si>
  <si>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</si>
  <si>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</si>
  <si>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</si>
  <si>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</si>
  <si>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</si>
  <si>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</si>
  <si>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</si>
  <si>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</si>
  <si>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</si>
  <si>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</si>
  <si>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</si>
  <si>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</si>
  <si>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</si>
  <si>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</si>
  <si>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</si>
  <si>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</si>
  <si>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</si>
  <si>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</si>
  <si>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</si>
  <si>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</si>
  <si>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</si>
  <si>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</si>
  <si>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</si>
  <si>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</si>
  <si>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</si>
  <si>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</si>
  <si>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</si>
  <si>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</si>
  <si>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</si>
  <si>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</si>
  <si>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</si>
  <si>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</si>
  <si>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</si>
  <si>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</si>
  <si>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</si>
  <si>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</si>
  <si>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</si>
  <si>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</si>
  <si>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</si>
  <si>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</si>
  <si>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</si>
  <si>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</si>
  <si>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</si>
  <si>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</si>
  <si>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</si>
  <si>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</si>
  <si>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</si>
  <si>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</si>
  <si>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</si>
  <si>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</si>
  <si>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</si>
  <si>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</si>
  <si>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</si>
  <si>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</si>
  <si>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</si>
  <si>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</si>
  <si>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</si>
  <si>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</si>
  <si>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</si>
  <si>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</si>
  <si>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</si>
  <si>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</si>
  <si>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</si>
  <si>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</si>
  <si>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</si>
  <si>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</si>
  <si>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</si>
  <si>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</si>
  <si>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</si>
  <si>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</si>
  <si>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</si>
  <si>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</si>
  <si>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</si>
  <si>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</si>
  <si>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</si>
  <si>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</si>
  <si>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</si>
  <si>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</si>
  <si>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</si>
  <si>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</si>
  <si>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</si>
  <si>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</si>
  <si>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</si>
  <si>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</si>
  <si>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</si>
  <si>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</si>
  <si>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</si>
  <si>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</si>
  <si>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</si>
  <si>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</si>
  <si>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</si>
  <si>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</si>
  <si>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</si>
  <si>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</si>
  <si>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</si>
  <si>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</si>
  <si>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</si>
  <si>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</si>
  <si>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</si>
  <si>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</si>
  <si>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</si>
  <si>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</si>
  <si>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</si>
  <si>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</si>
  <si>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</si>
  <si>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</si>
  <si>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</si>
  <si>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</si>
  <si>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</si>
  <si>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</si>
  <si>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</si>
  <si>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</si>
  <si>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</si>
  <si>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</si>
  <si>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</si>
  <si>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</si>
  <si>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</si>
  <si>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</si>
  <si>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</si>
  <si>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</si>
  <si>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</si>
  <si>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</si>
  <si>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</si>
  <si>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</si>
  <si>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</si>
  <si>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</si>
  <si>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</si>
  <si>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</si>
  <si>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</si>
  <si>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</si>
  <si>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</si>
  <si>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</si>
  <si>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</si>
  <si>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</si>
  <si>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</si>
  <si>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</si>
  <si>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</si>
  <si>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</si>
  <si>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</si>
  <si>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</si>
  <si>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</si>
  <si>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</si>
  <si>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</si>
  <si>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</si>
  <si>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</si>
  <si>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</si>
  <si>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</si>
  <si>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</si>
  <si>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</si>
  <si>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</si>
  <si>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</si>
  <si>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</si>
  <si>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</si>
  <si>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</si>
  <si>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</si>
  <si>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</si>
  <si>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</si>
  <si>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</si>
  <si>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</si>
  <si>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</si>
  <si>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</si>
  <si>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</si>
  <si>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</si>
  <si>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</si>
  <si>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</si>
  <si>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</si>
  <si>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</si>
  <si>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</si>
  <si>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</si>
  <si>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</si>
  <si>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</si>
  <si>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</si>
  <si>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</si>
  <si>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</si>
  <si>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</si>
  <si>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</si>
  <si>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</si>
  <si>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</si>
  <si>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</si>
  <si>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</si>
  <si>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</si>
  <si>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</si>
  <si>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</si>
  <si>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</si>
  <si>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</si>
  <si>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</si>
  <si>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</si>
  <si>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</si>
  <si>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</si>
  <si>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</si>
  <si>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</si>
  <si>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</si>
  <si>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</si>
  <si>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</si>
  <si>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</si>
  <si>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</si>
  <si>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</si>
  <si>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</si>
  <si>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</si>
  <si>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</si>
  <si>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</si>
  <si>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</si>
  <si>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</si>
  <si>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</si>
  <si>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</si>
  <si>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</si>
  <si>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</si>
  <si>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</si>
  <si>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</si>
  <si>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</si>
  <si>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</si>
  <si>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</si>
  <si>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</si>
  <si>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</si>
  <si>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</si>
  <si>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</si>
  <si>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</si>
  <si>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</si>
  <si>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</si>
  <si>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</si>
  <si>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</si>
  <si>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</si>
  <si>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</si>
  <si>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</si>
  <si>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</si>
  <si>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</si>
  <si>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</si>
  <si>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</si>
  <si>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</si>
  <si>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</si>
  <si>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</si>
  <si>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</si>
  <si>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</si>
  <si>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</si>
  <si>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</si>
  <si>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</si>
  <si>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</si>
  <si>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</si>
  <si>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</si>
  <si>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</si>
  <si>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</si>
  <si>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</si>
  <si>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</si>
  <si>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</si>
  <si>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</si>
  <si>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</si>
  <si>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</si>
  <si>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</si>
  <si>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</si>
  <si>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</si>
  <si>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</si>
  <si>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</si>
  <si>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</si>
  <si>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</si>
  <si>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</si>
  <si>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</si>
  <si>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</si>
  <si>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</si>
  <si>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</si>
  <si>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</si>
  <si>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</si>
  <si>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</si>
  <si>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</si>
  <si>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</si>
  <si>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</si>
  <si>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</si>
  <si>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</si>
  <si>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</si>
  <si>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</si>
  <si>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</si>
  <si>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</si>
  <si>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</si>
  <si>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</si>
  <si>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</si>
  <si>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</si>
  <si>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</si>
  <si>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</si>
  <si>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</si>
  <si>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</si>
  <si>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</si>
  <si>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</si>
  <si>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</si>
  <si>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</si>
  <si>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</si>
  <si>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</si>
  <si>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</si>
  <si>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</si>
  <si>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</si>
  <si>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</si>
  <si>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</si>
  <si>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</si>
  <si>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</si>
  <si>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</si>
  <si>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</si>
  <si>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</si>
  <si>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</si>
  <si>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</si>
  <si>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</si>
  <si>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</si>
  <si>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</si>
  <si>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</si>
  <si>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</si>
  <si>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</si>
  <si>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</si>
  <si>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</si>
  <si>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</si>
  <si>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</si>
  <si>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</si>
  <si>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</si>
  <si>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</si>
  <si>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</si>
  <si>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</si>
  <si>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</si>
  <si>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</si>
  <si>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</si>
  <si>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</si>
  <si>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</si>
  <si>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</si>
  <si>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</si>
  <si>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</si>
  <si>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</si>
  <si>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</si>
  <si>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</si>
  <si>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</si>
  <si>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</si>
  <si>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</si>
  <si>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</si>
  <si>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</si>
  <si>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</si>
  <si>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</si>
  <si>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</si>
  <si>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</si>
  <si>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</si>
  <si>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</si>
  <si>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</si>
  <si>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</si>
  <si>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</si>
  <si>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</si>
  <si>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</si>
  <si>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</si>
  <si>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</si>
  <si>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</si>
  <si>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</si>
  <si>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</si>
  <si>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</si>
  <si>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</si>
  <si>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</si>
  <si>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</si>
  <si>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</si>
  <si>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</si>
  <si>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</si>
  <si>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</si>
  <si>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</si>
  <si>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</si>
  <si>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</si>
  <si>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</si>
  <si>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</si>
  <si>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</si>
  <si>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</si>
  <si>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</si>
  <si>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</si>
  <si>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</si>
  <si>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</si>
  <si>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</si>
  <si>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</si>
  <si>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</si>
  <si>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</si>
  <si>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</si>
  <si>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</si>
  <si>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</si>
  <si>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</si>
  <si>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</si>
  <si>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</si>
  <si>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</si>
  <si>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</si>
  <si>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</si>
  <si>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</si>
  <si>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</si>
  <si>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</si>
  <si>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</si>
  <si>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</si>
  <si>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</si>
  <si>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</si>
  <si>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</si>
  <si>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</si>
  <si>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</si>
  <si>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</si>
  <si>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</si>
  <si>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</si>
  <si>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</si>
  <si>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</si>
  <si>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</si>
  <si>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</si>
  <si>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</si>
  <si>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</si>
  <si>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</si>
  <si>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</si>
  <si>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</si>
  <si>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</si>
  <si>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</si>
  <si>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</si>
  <si>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</si>
  <si>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</si>
  <si>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</si>
  <si>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</si>
  <si>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</si>
  <si>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</si>
  <si>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</si>
  <si>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</si>
  <si>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</si>
  <si>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</si>
  <si>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</si>
  <si>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</si>
  <si>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</si>
  <si>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</si>
  <si>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</si>
  <si>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</si>
  <si>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</si>
  <si>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</si>
  <si>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</si>
  <si>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</si>
  <si>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</si>
  <si>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</si>
  <si>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</si>
  <si>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</si>
  <si>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</si>
  <si>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</si>
  <si>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</si>
  <si>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</si>
  <si>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</si>
  <si>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</si>
  <si>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</si>
  <si>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</si>
  <si>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</si>
  <si>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</si>
  <si>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</si>
  <si>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</si>
  <si>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</si>
  <si>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</si>
  <si>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</si>
  <si>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</si>
  <si>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</si>
  <si>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</si>
  <si>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</si>
  <si>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</si>
  <si>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</si>
  <si>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</si>
  <si>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</si>
  <si>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</si>
  <si>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</si>
  <si>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</si>
  <si>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</si>
  <si>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</si>
  <si>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</si>
  <si>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</si>
  <si>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</si>
  <si>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</si>
  <si>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</si>
  <si>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</si>
  <si>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</si>
  <si>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</si>
  <si>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</si>
  <si>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</si>
  <si>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</si>
  <si>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</si>
  <si>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</si>
  <si>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</si>
  <si>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</si>
  <si>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</si>
  <si>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</si>
  <si>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</si>
  <si>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</si>
  <si>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</si>
  <si>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</si>
  <si>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</si>
  <si>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</si>
  <si>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</si>
  <si>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</si>
  <si>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</si>
  <si>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</si>
  <si>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</si>
  <si>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</si>
  <si>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</si>
  <si>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</si>
  <si>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</si>
  <si>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</si>
  <si>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</si>
  <si>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</si>
  <si>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</si>
  <si>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</si>
  <si>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</si>
  <si>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</si>
  <si>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</si>
  <si>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</si>
  <si>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</si>
  <si>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</si>
  <si>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</si>
  <si>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</si>
  <si>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</si>
  <si>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</si>
  <si>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</si>
  <si>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</si>
  <si>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</si>
  <si>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</si>
  <si>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</si>
  <si>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</si>
  <si>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</si>
  <si>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</si>
  <si>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</si>
  <si>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</si>
  <si>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</si>
  <si>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</si>
  <si>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</si>
  <si>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</si>
  <si>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</si>
  <si>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</si>
  <si>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</si>
  <si>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</si>
  <si>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</si>
  <si>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</si>
  <si>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</si>
  <si>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</si>
  <si>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</si>
  <si>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</si>
  <si>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</si>
  <si>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</si>
  <si>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</si>
  <si>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</si>
  <si>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</si>
  <si>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</si>
  <si>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</si>
  <si>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</si>
  <si>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</si>
  <si>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</si>
  <si>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</si>
  <si>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</si>
  <si>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</si>
  <si>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</si>
  <si>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</si>
  <si>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</si>
  <si>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</si>
  <si>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</si>
  <si>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</si>
  <si>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</si>
  <si>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</si>
  <si>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</si>
  <si>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</si>
  <si>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</si>
  <si>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</si>
  <si>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</si>
  <si>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</si>
  <si>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</si>
  <si>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</si>
  <si>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</si>
  <si>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</si>
  <si>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</si>
  <si>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</si>
  <si>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</si>
  <si>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</si>
  <si>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</si>
  <si>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</si>
  <si>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</si>
  <si>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</si>
  <si>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</si>
  <si>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</si>
  <si>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</si>
  <si>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</si>
  <si>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</si>
  <si>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</si>
  <si>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</si>
  <si>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</si>
  <si>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</si>
  <si>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</si>
  <si>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</si>
  <si>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</si>
  <si>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</si>
  <si>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</si>
  <si>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</si>
  <si>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</si>
  <si>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</si>
  <si>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</si>
  <si>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</si>
  <si>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</si>
  <si>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</si>
  <si>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</si>
  <si>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</si>
  <si>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</si>
  <si>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</si>
  <si>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</si>
  <si>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</si>
  <si>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</si>
  <si>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</si>
  <si>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</si>
  <si>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</si>
  <si>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</si>
  <si>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</si>
  <si>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</si>
  <si>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</si>
  <si>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</si>
  <si>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</si>
  <si>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</si>
  <si>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</si>
  <si>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</si>
  <si>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</si>
  <si>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</si>
  <si>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</si>
  <si>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</si>
  <si>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</si>
  <si>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</si>
  <si>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</si>
  <si>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</si>
  <si>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</si>
  <si>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</si>
  <si>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</si>
  <si>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</si>
  <si>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</si>
  <si>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</si>
  <si>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</si>
  <si>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ELEKTROTEHNIČKA ŠKOLA - SPLIT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</si>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</sst>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1820203.31</v>
      </c>
      <c r="D2" s="7">
        <f>'PR-RAS'!E6</f>
        <v>2037836.2</v>
      </c>
      <c r="E2" s="7">
        <v>0</v>
      </c>
      <c r="F2" s="7">
        <v>0</v>
      </c>
      <c r="G2" s="8">
        <f t="shared" ref="G2:G274" si="0">(B2/1000)*(C2*1+D2*2)</f>
        <v>5895.8757100000003</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1649187</v>
      </c>
      <c r="D45" s="2">
        <f>'PR-RAS'!E49</f>
        <v>1772631.76</v>
      </c>
      <c r="E45" s="2">
        <v>0</v>
      </c>
      <c r="F45" s="2">
        <v>0</v>
      </c>
      <c r="G45" s="3">
        <f t="shared" si="0"/>
        <v>228555.82287999996</v>
      </c>
      <c r="H45" s="3">
        <f t="shared" si="1"/>
        <v>0.23999999999068677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1638215.21</v>
      </c>
      <c r="D64" s="2">
        <f>'PR-RAS'!E68</f>
        <v>1754130.32</v>
      </c>
      <c r="E64" s="2">
        <v>0</v>
      </c>
      <c r="F64" s="2">
        <v>0</v>
      </c>
      <c r="G64" s="3">
        <f t="shared" si="0"/>
        <v>324227.97855</v>
      </c>
      <c r="H64" s="3">
        <f t="shared" si="1"/>
        <v>0.53000000002793968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1637332.55</v>
      </c>
      <c r="D65" s="2">
        <f>'PR-RAS'!E69</f>
        <v>1753480.32</v>
      </c>
      <c r="E65" s="2">
        <v>0</v>
      </c>
      <c r="F65" s="2">
        <v>0</v>
      </c>
      <c r="G65" s="3">
        <f t="shared" si="0"/>
        <v>329234.76416000002</v>
      </c>
      <c r="H65" s="3">
        <f t="shared" si="1"/>
        <v>0.77000000001862645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882.66</v>
      </c>
      <c r="D66" s="2">
        <f>'PR-RAS'!E70</f>
        <v>650</v>
      </c>
      <c r="E66" s="2">
        <v>0</v>
      </c>
      <c r="F66" s="2">
        <v>0</v>
      </c>
      <c r="G66" s="3">
        <f t="shared" si="0"/>
        <v>141.87289999999999</v>
      </c>
      <c r="H66" s="3">
        <f t="shared" si="1"/>
        <v>0.34000000000003183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10971.79</v>
      </c>
      <c r="D73" s="2">
        <f>'PR-RAS'!E77</f>
        <v>18501.440000000002</v>
      </c>
      <c r="E73" s="2">
        <v>0</v>
      </c>
      <c r="F73" s="2">
        <v>0</v>
      </c>
      <c r="G73" s="3">
        <f t="shared" si="0"/>
        <v>3454.1762400000002</v>
      </c>
      <c r="H73" s="3">
        <f t="shared" si="1"/>
        <v>0.65000000000145519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1645.75</v>
      </c>
      <c r="D74" s="2">
        <f>'PR-RAS'!E78</f>
        <v>12805.19</v>
      </c>
      <c r="E74" s="2">
        <v>0</v>
      </c>
      <c r="F74" s="2">
        <v>0</v>
      </c>
      <c r="G74" s="3">
        <f t="shared" si="0"/>
        <v>1989.69749</v>
      </c>
      <c r="H74" s="3">
        <f t="shared" si="1"/>
        <v>0.44000000000050932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9326.0400000000009</v>
      </c>
      <c r="D76" s="2">
        <f>'PR-RAS'!E80</f>
        <v>5696.25</v>
      </c>
      <c r="E76" s="2">
        <v>0</v>
      </c>
      <c r="F76" s="2">
        <v>0</v>
      </c>
      <c r="G76" s="3">
        <f t="shared" si="0"/>
        <v>1553.8905</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0.11</v>
      </c>
      <c r="D78" s="2">
        <f>'PR-RAS'!E82</f>
        <v>0.26</v>
      </c>
      <c r="E78" s="2">
        <v>0</v>
      </c>
      <c r="F78" s="2">
        <v>0</v>
      </c>
      <c r="G78" s="3">
        <f t="shared" si="0"/>
        <v>4.8509999999999998E-2</v>
      </c>
      <c r="H78" s="3">
        <f t="shared" si="1"/>
        <v>0.37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0.11</v>
      </c>
      <c r="D79" s="2">
        <f>'PR-RAS'!E83</f>
        <v>0.26</v>
      </c>
      <c r="E79" s="2">
        <v>0</v>
      </c>
      <c r="F79" s="2">
        <v>0</v>
      </c>
      <c r="G79" s="3">
        <f t="shared" si="0"/>
        <v>4.9140000000000003E-2</v>
      </c>
      <c r="H79" s="3">
        <f t="shared" si="1"/>
        <v>0.37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0.11</v>
      </c>
      <c r="D81" s="2">
        <f>'PR-RAS'!E85</f>
        <v>0.26</v>
      </c>
      <c r="E81" s="2">
        <v>0</v>
      </c>
      <c r="F81" s="2">
        <v>0</v>
      </c>
      <c r="G81" s="3">
        <f t="shared" si="0"/>
        <v>5.04E-2</v>
      </c>
      <c r="H81" s="3">
        <f t="shared" si="1"/>
        <v>0.37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22584.01</v>
      </c>
      <c r="D102" s="2">
        <f>'PR-RAS'!E106</f>
        <v>23613.91</v>
      </c>
      <c r="E102" s="2">
        <v>0</v>
      </c>
      <c r="F102" s="2">
        <v>0</v>
      </c>
      <c r="G102" s="3">
        <f t="shared" si="0"/>
        <v>7050.9948300000005</v>
      </c>
      <c r="H102" s="3">
        <f t="shared" si="1"/>
        <v>9.9999999998544808E-2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22584.01</v>
      </c>
      <c r="D108" s="2">
        <f>'PR-RAS'!E112</f>
        <v>23613.91</v>
      </c>
      <c r="E108" s="2">
        <v>0</v>
      </c>
      <c r="F108" s="2">
        <v>0</v>
      </c>
      <c r="G108" s="3">
        <f t="shared" si="0"/>
        <v>7469.8658100000002</v>
      </c>
      <c r="H108" s="3">
        <f t="shared" si="1"/>
        <v>9.9999999998544808E-2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22584.01</v>
      </c>
      <c r="D113" s="2">
        <f>'PR-RAS'!E117</f>
        <v>23613.91</v>
      </c>
      <c r="E113" s="2">
        <v>0</v>
      </c>
      <c r="F113" s="2">
        <v>0</v>
      </c>
      <c r="G113" s="3">
        <f t="shared" si="0"/>
        <v>7818.9249600000003</v>
      </c>
      <c r="H113" s="3">
        <f t="shared" si="1"/>
        <v>9.9999999998544808E-2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17531.900000000001</v>
      </c>
      <c r="D121" s="2">
        <f>'PR-RAS'!E125</f>
        <v>22806.6</v>
      </c>
      <c r="E121" s="2">
        <v>0</v>
      </c>
      <c r="F121" s="2">
        <v>0</v>
      </c>
      <c r="G121" s="3">
        <f t="shared" si="0"/>
        <v>7577.4119999999994</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8359.4</v>
      </c>
      <c r="D122" s="2">
        <f>'PR-RAS'!E126</f>
        <v>12841.6</v>
      </c>
      <c r="E122" s="2">
        <v>0</v>
      </c>
      <c r="F122" s="2">
        <v>0</v>
      </c>
      <c r="G122" s="3">
        <f t="shared" si="0"/>
        <v>4119.1545999999998</v>
      </c>
      <c r="H122" s="3">
        <f t="shared" si="1"/>
        <v>0.7999999999992724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8359.4</v>
      </c>
      <c r="D124" s="2">
        <f>'PR-RAS'!E128</f>
        <v>12841.6</v>
      </c>
      <c r="E124" s="2">
        <v>0</v>
      </c>
      <c r="F124" s="2">
        <v>0</v>
      </c>
      <c r="G124" s="3">
        <f t="shared" si="0"/>
        <v>4187.2397999999994</v>
      </c>
      <c r="H124" s="3">
        <f t="shared" si="1"/>
        <v>0.7999999999992724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9172.5</v>
      </c>
      <c r="D125" s="2">
        <f>'PR-RAS'!E129</f>
        <v>9965</v>
      </c>
      <c r="E125" s="2">
        <v>0</v>
      </c>
      <c r="F125" s="2">
        <v>0</v>
      </c>
      <c r="G125" s="3">
        <f t="shared" si="0"/>
        <v>3608.71</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8360</v>
      </c>
      <c r="D126" s="2">
        <f>'PR-RAS'!E130</f>
        <v>9965</v>
      </c>
      <c r="E126" s="2">
        <v>0</v>
      </c>
      <c r="F126" s="2">
        <v>0</v>
      </c>
      <c r="G126" s="3">
        <f t="shared" si="0"/>
        <v>3536.25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812.5</v>
      </c>
      <c r="D127" s="2">
        <f>'PR-RAS'!E131</f>
        <v>0</v>
      </c>
      <c r="E127" s="2">
        <v>0</v>
      </c>
      <c r="F127" s="2">
        <v>0</v>
      </c>
      <c r="G127" s="3">
        <f t="shared" si="0"/>
        <v>102.375</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130900.29</v>
      </c>
      <c r="D130" s="2">
        <f>'PR-RAS'!E134</f>
        <v>218783.66999999998</v>
      </c>
      <c r="E130" s="2">
        <v>0</v>
      </c>
      <c r="F130" s="2">
        <v>0</v>
      </c>
      <c r="G130" s="3">
        <f t="shared" si="0"/>
        <v>73332.324269999997</v>
      </c>
      <c r="H130" s="3">
        <f t="shared" si="1"/>
        <v>0.6200000000098953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130900.29</v>
      </c>
      <c r="D131" s="2">
        <f>'PR-RAS'!E135</f>
        <v>218783.66999999998</v>
      </c>
      <c r="E131" s="2">
        <v>0</v>
      </c>
      <c r="F131" s="2">
        <v>0</v>
      </c>
      <c r="G131" s="3">
        <f t="shared" si="0"/>
        <v>73900.791899999997</v>
      </c>
      <c r="H131" s="3">
        <f t="shared" si="1"/>
        <v>0.6200000000098953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130900.29</v>
      </c>
      <c r="D132" s="2">
        <f>'PR-RAS'!E136</f>
        <v>215023.52</v>
      </c>
      <c r="E132" s="2">
        <v>0</v>
      </c>
      <c r="F132" s="2">
        <v>0</v>
      </c>
      <c r="G132" s="3">
        <f t="shared" si="0"/>
        <v>73484.100229999996</v>
      </c>
      <c r="H132" s="3">
        <f t="shared" si="1"/>
        <v>0.77000000000407454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3760.15</v>
      </c>
      <c r="E133" s="2">
        <v>0</v>
      </c>
      <c r="F133" s="2">
        <v>0</v>
      </c>
      <c r="G133" s="3">
        <f t="shared" si="0"/>
        <v>992.67960000000005</v>
      </c>
      <c r="H133" s="3">
        <f t="shared" si="1"/>
        <v>0.15000000000009095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1827824.8199999998</v>
      </c>
      <c r="D148" s="2">
        <f>'PR-RAS'!E152</f>
        <v>2223259.8199999998</v>
      </c>
      <c r="E148" s="2">
        <v>0</v>
      </c>
      <c r="F148" s="2">
        <v>0</v>
      </c>
      <c r="G148" s="3">
        <f t="shared" si="0"/>
        <v>922328.63561999984</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1649157.4299999997</v>
      </c>
      <c r="D149" s="2">
        <f>'PR-RAS'!E153</f>
        <v>1913794.04</v>
      </c>
      <c r="E149" s="2">
        <v>0</v>
      </c>
      <c r="F149" s="2">
        <v>0</v>
      </c>
      <c r="G149" s="3">
        <f t="shared" si="0"/>
        <v>810558.33547999989</v>
      </c>
      <c r="H149" s="3">
        <f t="shared" si="1"/>
        <v>0.46999999973922968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1360518.3199999998</v>
      </c>
      <c r="D150" s="2">
        <f>'PR-RAS'!E154</f>
        <v>1579354.27</v>
      </c>
      <c r="E150" s="2">
        <v>0</v>
      </c>
      <c r="F150" s="2">
        <v>0</v>
      </c>
      <c r="G150" s="3">
        <f t="shared" si="0"/>
        <v>673364.80213999993</v>
      </c>
      <c r="H150" s="3">
        <f t="shared" si="1"/>
        <v>0.58999999985098839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1348146.63</v>
      </c>
      <c r="D151" s="2">
        <f>'PR-RAS'!E155</f>
        <v>1560220.95</v>
      </c>
      <c r="E151" s="2">
        <v>0</v>
      </c>
      <c r="F151" s="2">
        <v>0</v>
      </c>
      <c r="G151" s="3">
        <f t="shared" si="0"/>
        <v>670288.27949999983</v>
      </c>
      <c r="H151" s="3">
        <f t="shared" si="1"/>
        <v>0.42000000015832484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12371.69</v>
      </c>
      <c r="D153" s="2">
        <f>'PR-RAS'!E157</f>
        <v>19133.32</v>
      </c>
      <c r="E153" s="2">
        <v>0</v>
      </c>
      <c r="F153" s="2">
        <v>0</v>
      </c>
      <c r="G153" s="3">
        <f t="shared" si="0"/>
        <v>7697.0261600000003</v>
      </c>
      <c r="H153" s="3">
        <f t="shared" si="1"/>
        <v>0.62999999999919964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63625.919999999998</v>
      </c>
      <c r="D155" s="2">
        <f>'PR-RAS'!E159</f>
        <v>73133.08</v>
      </c>
      <c r="E155" s="2">
        <v>0</v>
      </c>
      <c r="F155" s="2">
        <v>0</v>
      </c>
      <c r="G155" s="3">
        <f t="shared" si="0"/>
        <v>32323.380320000004</v>
      </c>
      <c r="H155" s="3">
        <f t="shared" si="1"/>
        <v>0.16000000000349246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225013.19</v>
      </c>
      <c r="D156" s="2">
        <f>'PR-RAS'!E160</f>
        <v>261306.69</v>
      </c>
      <c r="E156" s="2">
        <v>0</v>
      </c>
      <c r="F156" s="2">
        <v>0</v>
      </c>
      <c r="G156" s="3">
        <f t="shared" si="0"/>
        <v>115882.11835</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225013.19</v>
      </c>
      <c r="D158" s="2">
        <f>'PR-RAS'!E162</f>
        <v>261306.69</v>
      </c>
      <c r="E158" s="2">
        <v>0</v>
      </c>
      <c r="F158" s="2">
        <v>0</v>
      </c>
      <c r="G158" s="3">
        <f t="shared" si="0"/>
        <v>117377.37149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177394.81999999998</v>
      </c>
      <c r="D160" s="2">
        <f>'PR-RAS'!E164</f>
        <v>220995.27999999997</v>
      </c>
      <c r="E160" s="2">
        <v>0</v>
      </c>
      <c r="F160" s="2">
        <v>0</v>
      </c>
      <c r="G160" s="3">
        <f t="shared" si="0"/>
        <v>98482.275419999991</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37618.82</v>
      </c>
      <c r="D161" s="2">
        <f>'PR-RAS'!E165</f>
        <v>67460.969999999987</v>
      </c>
      <c r="E161" s="2">
        <v>0</v>
      </c>
      <c r="F161" s="2">
        <v>0</v>
      </c>
      <c r="G161" s="3">
        <f t="shared" si="0"/>
        <v>27606.521599999996</v>
      </c>
      <c r="H161" s="3">
        <f t="shared" si="1"/>
        <v>0.2100000000136788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13880.2</v>
      </c>
      <c r="D162" s="2">
        <f>'PR-RAS'!E166</f>
        <v>44591.56</v>
      </c>
      <c r="E162" s="2">
        <v>0</v>
      </c>
      <c r="F162" s="2">
        <v>0</v>
      </c>
      <c r="G162" s="3">
        <f t="shared" si="0"/>
        <v>16593.194520000001</v>
      </c>
      <c r="H162" s="3">
        <f t="shared" si="1"/>
        <v>0.6400000000030559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22067.62</v>
      </c>
      <c r="D163" s="2">
        <f>'PR-RAS'!E167</f>
        <v>21631.01</v>
      </c>
      <c r="E163" s="2">
        <v>0</v>
      </c>
      <c r="F163" s="2">
        <v>0</v>
      </c>
      <c r="G163" s="3">
        <f t="shared" si="0"/>
        <v>10583.401680000001</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1515</v>
      </c>
      <c r="D164" s="2">
        <f>'PR-RAS'!E168</f>
        <v>1143.4000000000001</v>
      </c>
      <c r="E164" s="2">
        <v>0</v>
      </c>
      <c r="F164" s="2">
        <v>0</v>
      </c>
      <c r="G164" s="3">
        <f t="shared" si="0"/>
        <v>619.6934</v>
      </c>
      <c r="H164" s="3">
        <f t="shared" si="1"/>
        <v>0.40000000000009095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156</v>
      </c>
      <c r="D165" s="2">
        <f>'PR-RAS'!E169</f>
        <v>95</v>
      </c>
      <c r="E165" s="2">
        <v>0</v>
      </c>
      <c r="F165" s="2">
        <v>0</v>
      </c>
      <c r="G165" s="3">
        <f t="shared" si="0"/>
        <v>56.744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70216.739999999991</v>
      </c>
      <c r="D166" s="2">
        <f>'PR-RAS'!E170</f>
        <v>79261.919999999998</v>
      </c>
      <c r="E166" s="2">
        <v>0</v>
      </c>
      <c r="F166" s="2">
        <v>0</v>
      </c>
      <c r="G166" s="3">
        <f t="shared" si="0"/>
        <v>37742.195699999997</v>
      </c>
      <c r="H166" s="3">
        <f t="shared" si="1"/>
        <v>0.34000000001105946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34658.519999999997</v>
      </c>
      <c r="D167" s="2">
        <f>'PR-RAS'!E171</f>
        <v>39474.370000000003</v>
      </c>
      <c r="E167" s="2">
        <v>0</v>
      </c>
      <c r="F167" s="2">
        <v>0</v>
      </c>
      <c r="G167" s="3">
        <f t="shared" si="0"/>
        <v>18858.805160000004</v>
      </c>
      <c r="H167" s="3">
        <f t="shared" si="1"/>
        <v>0.85000000000582077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21793.19</v>
      </c>
      <c r="D169" s="2">
        <f>'PR-RAS'!E173</f>
        <v>22364.61</v>
      </c>
      <c r="E169" s="2">
        <v>0</v>
      </c>
      <c r="F169" s="2">
        <v>0</v>
      </c>
      <c r="G169" s="3">
        <f t="shared" si="0"/>
        <v>11175.764880000001</v>
      </c>
      <c r="H169" s="3">
        <f t="shared" si="1"/>
        <v>0.57999999999810825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4799.8500000000004</v>
      </c>
      <c r="D170" s="2">
        <f>'PR-RAS'!E174</f>
        <v>3856.22</v>
      </c>
      <c r="E170" s="2">
        <v>0</v>
      </c>
      <c r="F170" s="2">
        <v>0</v>
      </c>
      <c r="G170" s="3">
        <f t="shared" si="0"/>
        <v>2114.5770100000004</v>
      </c>
      <c r="H170" s="3">
        <f t="shared" si="1"/>
        <v>0.36999999999943611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8456.2000000000007</v>
      </c>
      <c r="D171" s="2">
        <f>'PR-RAS'!E175</f>
        <v>12675.8</v>
      </c>
      <c r="E171" s="2">
        <v>0</v>
      </c>
      <c r="F171" s="2">
        <v>0</v>
      </c>
      <c r="G171" s="3">
        <f t="shared" si="0"/>
        <v>5747.3260000000009</v>
      </c>
      <c r="H171" s="3">
        <f t="shared" si="1"/>
        <v>0.40000000000145519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508.98</v>
      </c>
      <c r="D173" s="2">
        <f>'PR-RAS'!E177</f>
        <v>890.92</v>
      </c>
      <c r="E173" s="2">
        <v>0</v>
      </c>
      <c r="F173" s="2">
        <v>0</v>
      </c>
      <c r="G173" s="3">
        <f t="shared" si="0"/>
        <v>394.02103999999991</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44880.339999999989</v>
      </c>
      <c r="D174" s="2">
        <f>'PR-RAS'!E178</f>
        <v>51296.100000000006</v>
      </c>
      <c r="E174" s="2">
        <v>0</v>
      </c>
      <c r="F174" s="2">
        <v>0</v>
      </c>
      <c r="G174" s="3">
        <f t="shared" si="0"/>
        <v>25512.74942</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1701.36</v>
      </c>
      <c r="D175" s="2">
        <f>'PR-RAS'!E179</f>
        <v>920.94</v>
      </c>
      <c r="E175" s="2">
        <v>0</v>
      </c>
      <c r="F175" s="2">
        <v>0</v>
      </c>
      <c r="G175" s="3">
        <f t="shared" si="0"/>
        <v>616.52375999999992</v>
      </c>
      <c r="H175" s="3">
        <f t="shared" si="1"/>
        <v>0.41999999999984539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19835.599999999999</v>
      </c>
      <c r="D176" s="2">
        <f>'PR-RAS'!E180</f>
        <v>12061.5</v>
      </c>
      <c r="E176" s="2">
        <v>0</v>
      </c>
      <c r="F176" s="2">
        <v>0</v>
      </c>
      <c r="G176" s="3">
        <f t="shared" si="0"/>
        <v>7692.7549999999992</v>
      </c>
      <c r="H176" s="3">
        <f t="shared" si="1"/>
        <v>0.90000000000145519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790</v>
      </c>
      <c r="E177" s="2">
        <v>0</v>
      </c>
      <c r="F177" s="2">
        <v>0</v>
      </c>
      <c r="G177" s="3">
        <f t="shared" si="0"/>
        <v>278.08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7699.39</v>
      </c>
      <c r="D178" s="2">
        <f>'PR-RAS'!E182</f>
        <v>8428.56</v>
      </c>
      <c r="E178" s="2">
        <v>0</v>
      </c>
      <c r="F178" s="2">
        <v>0</v>
      </c>
      <c r="G178" s="3">
        <f t="shared" si="0"/>
        <v>4346.502269999999</v>
      </c>
      <c r="H178" s="3">
        <f t="shared" si="1"/>
        <v>0.83000000000083674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1194.48</v>
      </c>
      <c r="D179" s="2">
        <f>'PR-RAS'!E183</f>
        <v>597.24</v>
      </c>
      <c r="E179" s="2">
        <v>0</v>
      </c>
      <c r="F179" s="2">
        <v>0</v>
      </c>
      <c r="G179" s="3">
        <f t="shared" si="0"/>
        <v>425.23487999999998</v>
      </c>
      <c r="H179" s="3">
        <f t="shared" si="1"/>
        <v>0.72000000000002728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2946.86</v>
      </c>
      <c r="D180" s="2">
        <f>'PR-RAS'!E184</f>
        <v>2880</v>
      </c>
      <c r="E180" s="2">
        <v>0</v>
      </c>
      <c r="F180" s="2">
        <v>0</v>
      </c>
      <c r="G180" s="3">
        <f t="shared" si="0"/>
        <v>1558.5279399999999</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3555.16</v>
      </c>
      <c r="D181" s="2">
        <f>'PR-RAS'!E185</f>
        <v>2497.13</v>
      </c>
      <c r="E181" s="2">
        <v>0</v>
      </c>
      <c r="F181" s="2">
        <v>0</v>
      </c>
      <c r="G181" s="3">
        <f t="shared" si="0"/>
        <v>1538.8956000000001</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5608.53</v>
      </c>
      <c r="D182" s="2">
        <f>'PR-RAS'!E186</f>
        <v>9752.4500000000007</v>
      </c>
      <c r="E182" s="2">
        <v>0</v>
      </c>
      <c r="F182" s="2">
        <v>0</v>
      </c>
      <c r="G182" s="3">
        <f t="shared" si="0"/>
        <v>4545.5308299999997</v>
      </c>
      <c r="H182" s="3">
        <f t="shared" si="1"/>
        <v>0.92000000000098225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2338.96</v>
      </c>
      <c r="D183" s="2">
        <f>'PR-RAS'!E187</f>
        <v>13368.28</v>
      </c>
      <c r="E183" s="2">
        <v>0</v>
      </c>
      <c r="F183" s="2">
        <v>0</v>
      </c>
      <c r="G183" s="3">
        <f t="shared" si="0"/>
        <v>5291.7446399999999</v>
      </c>
      <c r="H183" s="3">
        <f t="shared" si="1"/>
        <v>0.32000000000061846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753.96</v>
      </c>
      <c r="D184" s="2">
        <f>'PR-RAS'!E188</f>
        <v>8452.4599999999991</v>
      </c>
      <c r="E184" s="2">
        <v>0</v>
      </c>
      <c r="F184" s="2">
        <v>0</v>
      </c>
      <c r="G184" s="3">
        <f t="shared" si="0"/>
        <v>3231.5750399999993</v>
      </c>
      <c r="H184" s="3">
        <f t="shared" si="1"/>
        <v>0.49999999999909051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23924.959999999999</v>
      </c>
      <c r="D190" s="2">
        <f>'PR-RAS'!E194</f>
        <v>14523.830000000002</v>
      </c>
      <c r="E190" s="2">
        <v>0</v>
      </c>
      <c r="F190" s="2">
        <v>0</v>
      </c>
      <c r="G190" s="3">
        <f t="shared" si="0"/>
        <v>10011.82518</v>
      </c>
      <c r="H190" s="3">
        <f t="shared" si="1"/>
        <v>0.20999999999912689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350</v>
      </c>
      <c r="D191" s="2">
        <f>'PR-RAS'!E195</f>
        <v>280</v>
      </c>
      <c r="E191" s="2">
        <v>0</v>
      </c>
      <c r="F191" s="2">
        <v>0</v>
      </c>
      <c r="G191" s="3">
        <f t="shared" si="0"/>
        <v>172.9</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2826</v>
      </c>
      <c r="D192" s="2">
        <f>'PR-RAS'!E196</f>
        <v>2820</v>
      </c>
      <c r="E192" s="2">
        <v>0</v>
      </c>
      <c r="F192" s="2">
        <v>0</v>
      </c>
      <c r="G192" s="3">
        <f t="shared" si="0"/>
        <v>1617.0060000000001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5226.2700000000004</v>
      </c>
      <c r="D193" s="2">
        <f>'PR-RAS'!E197</f>
        <v>3471.13</v>
      </c>
      <c r="E193" s="2">
        <v>0</v>
      </c>
      <c r="F193" s="2">
        <v>0</v>
      </c>
      <c r="G193" s="3">
        <f t="shared" si="0"/>
        <v>2336.3577600000003</v>
      </c>
      <c r="H193" s="3">
        <f t="shared" si="1"/>
        <v>0.4000000000005457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2107.13</v>
      </c>
      <c r="D195" s="2">
        <f>'PR-RAS'!E199</f>
        <v>2496</v>
      </c>
      <c r="E195" s="2">
        <v>0</v>
      </c>
      <c r="F195" s="2">
        <v>0</v>
      </c>
      <c r="G195" s="3">
        <f t="shared" si="0"/>
        <v>1377.2312200000001</v>
      </c>
      <c r="H195" s="3">
        <f t="shared" si="1"/>
        <v>0.13000000000010914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13380.56</v>
      </c>
      <c r="D197" s="2">
        <f>'PR-RAS'!E201</f>
        <v>5416.7</v>
      </c>
      <c r="E197" s="2">
        <v>0</v>
      </c>
      <c r="F197" s="2">
        <v>0</v>
      </c>
      <c r="G197" s="3">
        <f t="shared" si="0"/>
        <v>4745.9361600000002</v>
      </c>
      <c r="H197" s="3">
        <f t="shared" si="1"/>
        <v>0.74000000000069122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1218.57</v>
      </c>
      <c r="D198" s="2">
        <f>'PR-RAS'!E202</f>
        <v>1221</v>
      </c>
      <c r="E198" s="2">
        <v>0</v>
      </c>
      <c r="F198" s="2">
        <v>0</v>
      </c>
      <c r="G198" s="3">
        <f t="shared" si="0"/>
        <v>721.13229000000001</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1218.57</v>
      </c>
      <c r="D212" s="2">
        <f>'PR-RAS'!E216</f>
        <v>1221</v>
      </c>
      <c r="E212" s="2">
        <v>0</v>
      </c>
      <c r="F212" s="2">
        <v>0</v>
      </c>
      <c r="G212" s="3">
        <f t="shared" si="0"/>
        <v>772.38026999999988</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1218.57</v>
      </c>
      <c r="D213" s="2">
        <f>'PR-RAS'!E217</f>
        <v>1221</v>
      </c>
      <c r="E213" s="2">
        <v>0</v>
      </c>
      <c r="F213" s="2">
        <v>0</v>
      </c>
      <c r="G213" s="3">
        <f t="shared" si="0"/>
        <v>776.04083999999989</v>
      </c>
      <c r="H213" s="3">
        <f t="shared" si="1"/>
        <v>0.43000000000006366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87200</v>
      </c>
      <c r="E258" s="2">
        <v>0</v>
      </c>
      <c r="F258" s="2">
        <v>0</v>
      </c>
      <c r="G258" s="3">
        <f t="shared" si="0"/>
        <v>44820.800000000003</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87200</v>
      </c>
      <c r="E265" s="2">
        <v>0</v>
      </c>
      <c r="F265" s="2">
        <v>0</v>
      </c>
      <c r="G265" s="3">
        <f t="shared" si="0"/>
        <v>46041.599999999999</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87200</v>
      </c>
      <c r="E266" s="2">
        <v>0</v>
      </c>
      <c r="F266" s="2">
        <v>0</v>
      </c>
      <c r="G266" s="3">
        <f t="shared" si="0"/>
        <v>46216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v>
      </c>
      <c r="D269" s="2">
        <f>'PR-RAS'!E273</f>
        <v>49.5</v>
      </c>
      <c r="E269" s="2">
        <v>0</v>
      </c>
      <c r="F269" s="2">
        <v>0</v>
      </c>
      <c r="G269" s="3">
        <f t="shared" si="0"/>
        <v>41.004000000000005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v>
      </c>
      <c r="D270" s="2">
        <f>'PR-RAS'!E274</f>
        <v>49.5</v>
      </c>
      <c r="E270" s="2">
        <v>0</v>
      </c>
      <c r="F270" s="2">
        <v>0</v>
      </c>
      <c r="G270" s="3">
        <f t="shared" si="0"/>
        <v>41.157000000000004</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v>
      </c>
      <c r="D272" s="2">
        <f>'PR-RAS'!E276</f>
        <v>49.5</v>
      </c>
      <c r="E272" s="2">
        <v>0</v>
      </c>
      <c r="F272" s="2">
        <v>0</v>
      </c>
      <c r="G272" s="3">
        <f t="shared" si="0"/>
        <v>41.463000000000001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1827824.8199999998</v>
      </c>
      <c r="D295" s="2">
        <f>'PR-RAS'!E299</f>
        <v>2223259.8199999998</v>
      </c>
      <c r="E295" s="2">
        <v>0</v>
      </c>
      <c r="F295" s="2">
        <v>0</v>
      </c>
      <c r="G295" s="3">
        <f t="shared" si="12"/>
        <v>1844657.2712399997</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7621.5099999997765</v>
      </c>
      <c r="D297" s="2">
        <f>'PR-RAS'!E301</f>
        <v>185423.61999999988</v>
      </c>
      <c r="E297" s="2">
        <v>0</v>
      </c>
      <c r="F297" s="2">
        <v>0</v>
      </c>
      <c r="G297" s="3">
        <f t="shared" si="12"/>
        <v>112026.74999999985</v>
      </c>
      <c r="H297" s="3">
        <f t="shared" si="13"/>
        <v>0.87000000034458935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20033.189999999999</v>
      </c>
      <c r="D298" s="2">
        <f>'PR-RAS'!E302</f>
        <v>735.88</v>
      </c>
      <c r="E298" s="2">
        <v>0</v>
      </c>
      <c r="F298" s="2">
        <v>0</v>
      </c>
      <c r="G298" s="3">
        <f t="shared" si="12"/>
        <v>6386.9701499999992</v>
      </c>
      <c r="H298" s="3">
        <f t="shared" si="13"/>
        <v>0.30999999999869488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857.46</v>
      </c>
      <c r="D300" s="2">
        <f>'PR-RAS'!E304</f>
        <v>149318.85</v>
      </c>
      <c r="E300" s="2">
        <v>0</v>
      </c>
      <c r="F300" s="2">
        <v>0</v>
      </c>
      <c r="G300" s="3">
        <f t="shared" si="12"/>
        <v>89549.052840000004</v>
      </c>
      <c r="H300" s="3">
        <f t="shared" si="13"/>
        <v>0.60999999999421561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704</v>
      </c>
      <c r="D301" s="2">
        <f>'PR-RAS'!E305</f>
        <v>424.8</v>
      </c>
      <c r="E301" s="2">
        <v>0</v>
      </c>
      <c r="F301" s="2">
        <v>0</v>
      </c>
      <c r="G301" s="3">
        <f t="shared" si="12"/>
        <v>466.07999999999993</v>
      </c>
      <c r="H301" s="3">
        <f t="shared" si="13"/>
        <v>0.19999999999998863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11675.8</v>
      </c>
      <c r="D355" s="2">
        <f>'PR-RAS'!E360</f>
        <v>18108.939999999999</v>
      </c>
      <c r="E355" s="2">
        <v>0</v>
      </c>
      <c r="F355" s="2">
        <v>0</v>
      </c>
      <c r="G355" s="3">
        <f t="shared" si="12"/>
        <v>16954.362719999997</v>
      </c>
      <c r="H355" s="3">
        <f t="shared" si="13"/>
        <v>0.26000000000203727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11675.8</v>
      </c>
      <c r="D368" s="2">
        <f>'PR-RAS'!E373</f>
        <v>18108.939999999999</v>
      </c>
      <c r="E368" s="2">
        <v>0</v>
      </c>
      <c r="F368" s="2">
        <v>0</v>
      </c>
      <c r="G368" s="3">
        <f t="shared" si="12"/>
        <v>17576.980559999996</v>
      </c>
      <c r="H368" s="3">
        <f t="shared" si="13"/>
        <v>0.26000000000203727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10755.76</v>
      </c>
      <c r="D374" s="2">
        <f>'PR-RAS'!E379</f>
        <v>14982.83</v>
      </c>
      <c r="E374" s="2">
        <v>0</v>
      </c>
      <c r="F374" s="2">
        <v>0</v>
      </c>
      <c r="G374" s="3">
        <f t="shared" si="12"/>
        <v>15189.08966</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4997.46</v>
      </c>
      <c r="D375" s="2">
        <f>'PR-RAS'!E380</f>
        <v>5014.43</v>
      </c>
      <c r="E375" s="2">
        <v>0</v>
      </c>
      <c r="F375" s="2">
        <v>0</v>
      </c>
      <c r="G375" s="3">
        <f t="shared" si="12"/>
        <v>5619.8436799999999</v>
      </c>
      <c r="H375" s="3">
        <f t="shared" si="13"/>
        <v>0.89000000000032742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990.9</v>
      </c>
      <c r="D377" s="2">
        <f>'PR-RAS'!E382</f>
        <v>6070.65</v>
      </c>
      <c r="E377" s="2">
        <v>0</v>
      </c>
      <c r="F377" s="2">
        <v>0</v>
      </c>
      <c r="G377" s="3">
        <f t="shared" si="12"/>
        <v>4937.7071999999998</v>
      </c>
      <c r="H377" s="3">
        <f t="shared" si="13"/>
        <v>0.45000000000038654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1960.15</v>
      </c>
      <c r="D378" s="2">
        <f>'PR-RAS'!E383</f>
        <v>0</v>
      </c>
      <c r="E378" s="2">
        <v>0</v>
      </c>
      <c r="F378" s="2">
        <v>0</v>
      </c>
      <c r="G378" s="3">
        <f t="shared" si="12"/>
        <v>738.97655000000009</v>
      </c>
      <c r="H378" s="3">
        <f t="shared" si="13"/>
        <v>0.15000000000009095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2807.25</v>
      </c>
      <c r="D379" s="2">
        <f>'PR-RAS'!E384</f>
        <v>3897.75</v>
      </c>
      <c r="E379" s="2">
        <v>0</v>
      </c>
      <c r="F379" s="2">
        <v>0</v>
      </c>
      <c r="G379" s="3">
        <f t="shared" si="12"/>
        <v>4007.8395</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920.04</v>
      </c>
      <c r="D388" s="2">
        <f>'PR-RAS'!E393</f>
        <v>3126.11</v>
      </c>
      <c r="E388" s="2">
        <v>0</v>
      </c>
      <c r="F388" s="2">
        <v>0</v>
      </c>
      <c r="G388" s="3">
        <f t="shared" si="12"/>
        <v>2775.66462</v>
      </c>
      <c r="H388" s="3">
        <f t="shared" si="13"/>
        <v>0.15000000000009095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920.04</v>
      </c>
      <c r="D389" s="2">
        <f>'PR-RAS'!E394</f>
        <v>3126.11</v>
      </c>
      <c r="E389" s="2">
        <v>0</v>
      </c>
      <c r="F389" s="2">
        <v>0</v>
      </c>
      <c r="G389" s="3">
        <f t="shared" si="12"/>
        <v>2782.8368800000003</v>
      </c>
      <c r="H389" s="3">
        <f t="shared" si="13"/>
        <v>0.15000000000009095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11675.8</v>
      </c>
      <c r="D413" s="2">
        <f>'PR-RAS'!E418</f>
        <v>18108.939999999999</v>
      </c>
      <c r="E413" s="2">
        <v>0</v>
      </c>
      <c r="F413" s="2">
        <v>0</v>
      </c>
      <c r="G413" s="3">
        <f t="shared" si="12"/>
        <v>19732.196159999996</v>
      </c>
      <c r="H413" s="3">
        <f t="shared" si="13"/>
        <v>0.26000000000203727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1820203.31</v>
      </c>
      <c r="D417" s="2">
        <f>'PR-RAS'!E422</f>
        <v>2037836.2</v>
      </c>
      <c r="E417" s="2">
        <v>0</v>
      </c>
      <c r="F417" s="2">
        <v>0</v>
      </c>
      <c r="G417" s="3">
        <f t="shared" si="12"/>
        <v>2452684.2953599999</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1839500.6199999999</v>
      </c>
      <c r="D418" s="2">
        <f>'PR-RAS'!E423</f>
        <v>2241368.7599999998</v>
      </c>
      <c r="E418" s="2">
        <v>0</v>
      </c>
      <c r="F418" s="2">
        <v>0</v>
      </c>
      <c r="G418" s="3">
        <f t="shared" si="12"/>
        <v>2636373.3043799996</v>
      </c>
      <c r="H418" s="3">
        <f t="shared" si="13"/>
        <v>0.62000000034458935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19297.309999999823</v>
      </c>
      <c r="D420" s="2">
        <f>'PR-RAS'!E425</f>
        <v>203532.55999999982</v>
      </c>
      <c r="E420" s="2">
        <v>0</v>
      </c>
      <c r="F420" s="2">
        <v>0</v>
      </c>
      <c r="G420" s="3">
        <f t="shared" si="12"/>
        <v>178645.85816999976</v>
      </c>
      <c r="H420" s="3">
        <f t="shared" si="13"/>
        <v>0.75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20033.189999999999</v>
      </c>
      <c r="D421" s="2">
        <f>'PR-RAS'!E426</f>
        <v>735.88</v>
      </c>
      <c r="E421" s="2">
        <v>0</v>
      </c>
      <c r="F421" s="2">
        <v>0</v>
      </c>
      <c r="G421" s="3">
        <f t="shared" si="12"/>
        <v>9032.0789999999979</v>
      </c>
      <c r="H421" s="3">
        <f t="shared" si="13"/>
        <v>0.30999999999869488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857.46</v>
      </c>
      <c r="D423" s="2">
        <f>'PR-RAS'!E428</f>
        <v>149318.85</v>
      </c>
      <c r="E423" s="2">
        <v>0</v>
      </c>
      <c r="F423" s="2">
        <v>0</v>
      </c>
      <c r="G423" s="3">
        <f t="shared" si="12"/>
        <v>126386.95752000001</v>
      </c>
      <c r="H423" s="3">
        <f t="shared" si="13"/>
        <v>0.60999999999421561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1820203.31</v>
      </c>
      <c r="D637" s="2">
        <f>'PR-RAS'!E643</f>
        <v>2037836.2</v>
      </c>
      <c r="E637" s="2">
        <v>0</v>
      </c>
      <c r="F637" s="2">
        <v>0</v>
      </c>
      <c r="G637" s="3">
        <f t="shared" si="14"/>
        <v>3749776.95156</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1839500.6199999999</v>
      </c>
      <c r="D638" s="2">
        <f>'PR-RAS'!E644</f>
        <v>2241368.7599999998</v>
      </c>
      <c r="E638" s="2">
        <v>0</v>
      </c>
      <c r="F638" s="2">
        <v>0</v>
      </c>
      <c r="G638" s="3">
        <f t="shared" si="14"/>
        <v>4027265.6951799998</v>
      </c>
      <c r="H638" s="3">
        <f t="shared" si="15"/>
        <v>0.62000000034458935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19297.309999999823</v>
      </c>
      <c r="D640" s="2">
        <f>'PR-RAS'!E646</f>
        <v>203532.55999999982</v>
      </c>
      <c r="E640" s="2">
        <v>0</v>
      </c>
      <c r="F640" s="2">
        <v>0</v>
      </c>
      <c r="G640" s="3">
        <f t="shared" si="14"/>
        <v>272445.59276999964</v>
      </c>
      <c r="H640" s="3">
        <f t="shared" si="15"/>
        <v>0.75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20033.189999999999</v>
      </c>
      <c r="D641" s="2">
        <f>'PR-RAS'!E647</f>
        <v>735.88</v>
      </c>
      <c r="E641" s="2">
        <v>0</v>
      </c>
      <c r="F641" s="2">
        <v>0</v>
      </c>
      <c r="G641" s="3">
        <f t="shared" si="14"/>
        <v>13763.167999999998</v>
      </c>
      <c r="H641" s="3">
        <f t="shared" si="15"/>
        <v>0.30999999999869488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735.88000000017564</v>
      </c>
      <c r="D643" s="2">
        <f>'PR-RAS'!E649</f>
        <v>0</v>
      </c>
      <c r="E643" s="2">
        <v>0</v>
      </c>
      <c r="F643" s="2">
        <v>0</v>
      </c>
      <c r="G643" s="3">
        <f t="shared" si="14"/>
        <v>472.43496000011277</v>
      </c>
      <c r="H643" s="3">
        <f t="shared" si="15"/>
        <v>0.11999999982435838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202796.67999999982</v>
      </c>
      <c r="E644" s="2">
        <v>0</v>
      </c>
      <c r="F644" s="2">
        <v>0</v>
      </c>
      <c r="G644" s="3">
        <f t="shared" si="14"/>
        <v>260796.53047999978</v>
      </c>
      <c r="H644" s="3">
        <f t="shared" si="15"/>
        <v>0.3200000001816079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136468.63</v>
      </c>
      <c r="D645" s="2">
        <f>'PR-RAS'!E651</f>
        <v>0</v>
      </c>
      <c r="E645" s="2">
        <v>0</v>
      </c>
      <c r="F645" s="2">
        <v>0</v>
      </c>
      <c r="G645" s="3">
        <f t="shared" si="14"/>
        <v>87885.797720000002</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19448.12</v>
      </c>
      <c r="D646" s="2">
        <f>'PR-RAS'!E653</f>
        <v>11523.29</v>
      </c>
      <c r="E646" s="2">
        <v>0</v>
      </c>
      <c r="F646" s="2">
        <v>0</v>
      </c>
      <c r="G646" s="3">
        <f t="shared" si="14"/>
        <v>27409.0815</v>
      </c>
      <c r="H646" s="3">
        <f t="shared" si="15"/>
        <v>0.40999999999985448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220993.74</v>
      </c>
      <c r="D647" s="2">
        <f>'PR-RAS'!E654</f>
        <v>356058.07</v>
      </c>
      <c r="E647" s="2">
        <v>0</v>
      </c>
      <c r="F647" s="2">
        <v>0</v>
      </c>
      <c r="G647" s="3">
        <f t="shared" si="14"/>
        <v>602788.98248000001</v>
      </c>
      <c r="H647" s="3">
        <f t="shared" si="15"/>
        <v>0.33000000001629815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228918.57</v>
      </c>
      <c r="D648" s="2">
        <f>'PR-RAS'!E655</f>
        <v>360264.26</v>
      </c>
      <c r="E648" s="2">
        <v>0</v>
      </c>
      <c r="F648" s="2">
        <v>0</v>
      </c>
      <c r="G648" s="3">
        <f t="shared" si="14"/>
        <v>614292.26723000011</v>
      </c>
      <c r="H648" s="3">
        <f t="shared" si="15"/>
        <v>0.69000000000232831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11523.289999999979</v>
      </c>
      <c r="D649" s="2">
        <f>'PR-RAS'!E656</f>
        <v>7317.0999999999767</v>
      </c>
      <c r="E649" s="2">
        <v>0</v>
      </c>
      <c r="F649" s="2">
        <v>0</v>
      </c>
      <c r="G649" s="3">
        <f t="shared" si="14"/>
        <v>16950.053519999958</v>
      </c>
      <c r="H649" s="3">
        <f t="shared" si="15"/>
        <v>0.38999999995576218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63</v>
      </c>
      <c r="E651" s="2">
        <v>0</v>
      </c>
      <c r="F651" s="2">
        <v>0</v>
      </c>
      <c r="G651" s="3">
        <f t="shared" si="14"/>
        <v>122.2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56</v>
      </c>
      <c r="D653" s="2">
        <f>'PR-RAS'!E660</f>
        <v>56</v>
      </c>
      <c r="E653" s="2">
        <v>0</v>
      </c>
      <c r="F653" s="2">
        <v>0</v>
      </c>
      <c r="G653" s="3">
        <f t="shared" si="14"/>
        <v>109.536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1637195.06</v>
      </c>
      <c r="D676" s="2">
        <f>'PR-RAS'!E683</f>
        <v>1753326.86</v>
      </c>
      <c r="E676" s="2">
        <v>0</v>
      </c>
      <c r="F676" s="2">
        <v>0</v>
      </c>
      <c r="G676" s="3">
        <f t="shared" si="14"/>
        <v>3472097.9265000005</v>
      </c>
      <c r="H676" s="3">
        <f t="shared" si="15"/>
        <v>0.19999999995343387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137.49</v>
      </c>
      <c r="D677" s="2">
        <f>'PR-RAS'!E684</f>
        <v>153.46</v>
      </c>
      <c r="E677" s="2">
        <v>0</v>
      </c>
      <c r="F677" s="2">
        <v>0</v>
      </c>
      <c r="G677" s="3">
        <f t="shared" si="14"/>
        <v>300.42116000000004</v>
      </c>
      <c r="H677" s="3">
        <f t="shared" si="15"/>
        <v>0.95000000000001705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882.66</v>
      </c>
      <c r="D678" s="2">
        <f>'PR-RAS'!E685</f>
        <v>650</v>
      </c>
      <c r="E678" s="2">
        <v>0</v>
      </c>
      <c r="F678" s="2">
        <v>0</v>
      </c>
      <c r="G678" s="3">
        <f t="shared" si="14"/>
        <v>1477.6608200000001</v>
      </c>
      <c r="H678" s="3">
        <f t="shared" si="15"/>
        <v>0.34000000000003183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795</v>
      </c>
      <c r="D717" s="2">
        <f>'PR-RAS'!E724</f>
        <v>0</v>
      </c>
      <c r="E717" s="2">
        <v>0</v>
      </c>
      <c r="F717" s="2">
        <v>0</v>
      </c>
      <c r="G717" s="3">
        <f t="shared" si="14"/>
        <v>569.22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4359.6400000000003</v>
      </c>
      <c r="D725" s="2">
        <f>'PR-RAS'!E732</f>
        <v>2995.23</v>
      </c>
      <c r="E725" s="2">
        <v>0</v>
      </c>
      <c r="F725" s="2">
        <v>0</v>
      </c>
      <c r="G725" s="3">
        <f t="shared" si="14"/>
        <v>7493.4723999999997</v>
      </c>
      <c r="H725" s="3">
        <f t="shared" si="15"/>
        <v>0.58999999999969077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2648.64</v>
      </c>
      <c r="E726" s="2">
        <v>0</v>
      </c>
      <c r="F726" s="2">
        <v>0</v>
      </c>
      <c r="G726" s="3">
        <f t="shared" si="14"/>
        <v>5120.7039999999997</v>
      </c>
      <c r="H726" s="3">
        <f t="shared" si="15"/>
        <v>0.60000000000013642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22067.62</v>
      </c>
      <c r="D727" s="2">
        <f>'PR-RAS'!E734</f>
        <v>21631.01</v>
      </c>
      <c r="E727" s="2">
        <v>0</v>
      </c>
      <c r="F727" s="2">
        <v>0</v>
      </c>
      <c r="G727" s="3">
        <f t="shared" si="14"/>
        <v>47429.318639999998</v>
      </c>
      <c r="H727" s="3">
        <f t="shared" si="15"/>
        <v>0.38999999999941792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2946.86</v>
      </c>
      <c r="D729" s="2">
        <f>'PR-RAS'!E736</f>
        <v>2880</v>
      </c>
      <c r="E729" s="2">
        <v>0</v>
      </c>
      <c r="F729" s="2">
        <v>0</v>
      </c>
      <c r="G729" s="3">
        <f t="shared" si="14"/>
        <v>6338.5940799999998</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2129.0100000000002</v>
      </c>
      <c r="D730" s="2">
        <f>'PR-RAS'!E737</f>
        <v>2143.9</v>
      </c>
      <c r="E730" s="2">
        <v>0</v>
      </c>
      <c r="F730" s="2">
        <v>0</v>
      </c>
      <c r="G730" s="3">
        <f t="shared" si="14"/>
        <v>4677.8544900000006</v>
      </c>
      <c r="H730" s="3">
        <f t="shared" si="15"/>
        <v>0.11000000000012733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676.15</v>
      </c>
      <c r="D731" s="2">
        <f>'PR-RAS'!E738</f>
        <v>228.23</v>
      </c>
      <c r="E731" s="2">
        <v>0</v>
      </c>
      <c r="F731" s="2">
        <v>0</v>
      </c>
      <c r="G731" s="3">
        <f t="shared" si="14"/>
        <v>826.80529999999987</v>
      </c>
      <c r="H731" s="3">
        <f t="shared" si="15"/>
        <v>0.37999999999996703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87200</v>
      </c>
      <c r="E843" s="2">
        <v>0</v>
      </c>
      <c r="F843" s="2">
        <v>0</v>
      </c>
      <c r="G843" s="3">
        <f t="shared" si="34"/>
        <v>146844.79999999999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726514.24</v>
      </c>
      <c r="D1011" s="7">
        <f>BILANCA!E6</f>
        <v>678634.35000000021</v>
      </c>
      <c r="E1011" s="7">
        <v>0</v>
      </c>
      <c r="F1011" s="7">
        <v>0</v>
      </c>
      <c r="G1011" s="8">
        <f t="shared" ref="G1011:G1306" si="38">B1011/1000*C1011+B1011/500*D1011</f>
        <v>2083.7829400000005</v>
      </c>
      <c r="H1011" s="8">
        <f t="shared" si="35"/>
        <v>0.59000000020023435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566121.29</v>
      </c>
      <c r="D1012" s="2">
        <f>BILANCA!E7</f>
        <v>515467.91000000021</v>
      </c>
      <c r="E1012" s="2">
        <v>0</v>
      </c>
      <c r="F1012" s="2">
        <v>0</v>
      </c>
      <c r="G1012" s="3">
        <f t="shared" si="38"/>
        <v>3194.1142200000008</v>
      </c>
      <c r="H1012" s="3">
        <f t="shared" si="35"/>
        <v>0.37999999983003363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5100</v>
      </c>
      <c r="D1015" s="2">
        <f>BILANCA!E10</f>
        <v>1700</v>
      </c>
      <c r="E1015" s="2">
        <v>0</v>
      </c>
      <c r="F1015" s="2">
        <v>0</v>
      </c>
      <c r="G1015" s="3">
        <f t="shared" si="38"/>
        <v>42.5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5100</v>
      </c>
      <c r="D1016" s="2">
        <f>BILANCA!E11</f>
        <v>1700</v>
      </c>
      <c r="E1016" s="2">
        <v>0</v>
      </c>
      <c r="F1016" s="2">
        <v>0</v>
      </c>
      <c r="G1016" s="3">
        <f t="shared" si="38"/>
        <v>51</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566121.29</v>
      </c>
      <c r="D1017" s="2">
        <f>BILANCA!E12</f>
        <v>515467.91000000021</v>
      </c>
      <c r="E1017" s="2">
        <v>0</v>
      </c>
      <c r="F1017" s="2">
        <v>0</v>
      </c>
      <c r="G1017" s="3">
        <f t="shared" si="38"/>
        <v>11179.399770000004</v>
      </c>
      <c r="H1017" s="3">
        <f t="shared" si="35"/>
        <v>0.37999999983003363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441575.28</v>
      </c>
      <c r="D1018" s="2">
        <f>BILANCA!E13</f>
        <v>422274.37000000011</v>
      </c>
      <c r="E1018" s="2">
        <v>0</v>
      </c>
      <c r="F1018" s="2">
        <v>0</v>
      </c>
      <c r="G1018" s="3">
        <f t="shared" si="38"/>
        <v>10288.992160000002</v>
      </c>
      <c r="H1018" s="3">
        <f t="shared" si="35"/>
        <v>0.65000000013969839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1544076.83</v>
      </c>
      <c r="D1020" s="2">
        <f>BILANCA!E15</f>
        <v>1544076.83</v>
      </c>
      <c r="E1020" s="2">
        <v>0</v>
      </c>
      <c r="F1020" s="2">
        <v>0</v>
      </c>
      <c r="G1020" s="3">
        <f t="shared" si="38"/>
        <v>46322.304900000003</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1102501.55</v>
      </c>
      <c r="D1023" s="2">
        <f>BILANCA!E18</f>
        <v>1121802.46</v>
      </c>
      <c r="E1023" s="2">
        <v>0</v>
      </c>
      <c r="F1023" s="2">
        <v>0</v>
      </c>
      <c r="G1023" s="3">
        <f t="shared" si="38"/>
        <v>43499.384109999999</v>
      </c>
      <c r="H1023" s="3">
        <f t="shared" si="35"/>
        <v>0.90999999991618097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122207.03000000003</v>
      </c>
      <c r="D1024" s="2">
        <f>BILANCA!E19</f>
        <v>91328.830000000075</v>
      </c>
      <c r="E1024" s="2">
        <v>0</v>
      </c>
      <c r="F1024" s="2">
        <v>0</v>
      </c>
      <c r="G1024" s="3">
        <f t="shared" si="38"/>
        <v>4268.1056600000029</v>
      </c>
      <c r="H1024" s="3">
        <f t="shared" si="35"/>
        <v>0.19999999995343387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280108.17</v>
      </c>
      <c r="D1025" s="2">
        <f>BILANCA!E20</f>
        <v>278262.05</v>
      </c>
      <c r="E1025" s="2">
        <v>0</v>
      </c>
      <c r="F1025" s="2">
        <v>0</v>
      </c>
      <c r="G1025" s="3">
        <f t="shared" si="38"/>
        <v>12549.484049999999</v>
      </c>
      <c r="H1025" s="3">
        <f t="shared" si="35"/>
        <v>0.21999999997206032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45387.76</v>
      </c>
      <c r="D1026" s="2">
        <f>BILANCA!E21</f>
        <v>45387.76</v>
      </c>
      <c r="E1026" s="2">
        <v>0</v>
      </c>
      <c r="F1026" s="2">
        <v>0</v>
      </c>
      <c r="G1026" s="3">
        <f t="shared" si="38"/>
        <v>2178.6124799999998</v>
      </c>
      <c r="H1026" s="3">
        <f t="shared" si="35"/>
        <v>0.47999999999592546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19088.14</v>
      </c>
      <c r="D1027" s="2">
        <f>BILANCA!E22</f>
        <v>22340.74</v>
      </c>
      <c r="E1027" s="2">
        <v>0</v>
      </c>
      <c r="F1027" s="2">
        <v>0</v>
      </c>
      <c r="G1027" s="3">
        <f t="shared" si="38"/>
        <v>1084.0835400000001</v>
      </c>
      <c r="H1027" s="3">
        <f t="shared" si="35"/>
        <v>0.39999999999781721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1960.15</v>
      </c>
      <c r="D1028" s="2">
        <f>BILANCA!E23</f>
        <v>1960.15</v>
      </c>
      <c r="E1028" s="2">
        <v>0</v>
      </c>
      <c r="F1028" s="2">
        <v>0</v>
      </c>
      <c r="G1028" s="3">
        <f t="shared" si="38"/>
        <v>105.84809999999999</v>
      </c>
      <c r="H1028" s="3">
        <f t="shared" si="35"/>
        <v>0.3000000000001819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464979.46</v>
      </c>
      <c r="D1029" s="2">
        <f>BILANCA!E24</f>
        <v>468277.45</v>
      </c>
      <c r="E1029" s="2">
        <v>0</v>
      </c>
      <c r="F1029" s="2">
        <v>0</v>
      </c>
      <c r="G1029" s="3">
        <f t="shared" si="38"/>
        <v>26629.152839999999</v>
      </c>
      <c r="H1029" s="3">
        <f t="shared" si="35"/>
        <v>0.91000000003259629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20398.91</v>
      </c>
      <c r="D1031" s="2">
        <f>BILANCA!E26</f>
        <v>20211.37</v>
      </c>
      <c r="E1031" s="2">
        <v>0</v>
      </c>
      <c r="F1031" s="2">
        <v>0</v>
      </c>
      <c r="G1031" s="3">
        <f t="shared" si="38"/>
        <v>1277.2546499999999</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709715.56</v>
      </c>
      <c r="D1033" s="2">
        <f>BILANCA!E28</f>
        <v>745110.69</v>
      </c>
      <c r="E1033" s="2">
        <v>0</v>
      </c>
      <c r="F1033" s="2">
        <v>0</v>
      </c>
      <c r="G1033" s="3">
        <f t="shared" si="38"/>
        <v>50598.549619999998</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291.09000000000003</v>
      </c>
      <c r="D1034" s="2">
        <f>BILANCA!E29</f>
        <v>226.39999999999998</v>
      </c>
      <c r="E1034" s="2">
        <v>0</v>
      </c>
      <c r="F1034" s="2">
        <v>0</v>
      </c>
      <c r="G1034" s="3">
        <f t="shared" si="38"/>
        <v>17.853359999999999</v>
      </c>
      <c r="H1034" s="3">
        <f t="shared" si="35"/>
        <v>0.49000000000000909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870.27</v>
      </c>
      <c r="D1035" s="2">
        <f>BILANCA!E30</f>
        <v>870.27</v>
      </c>
      <c r="E1035" s="2">
        <v>0</v>
      </c>
      <c r="F1035" s="2">
        <v>0</v>
      </c>
      <c r="G1035" s="3">
        <f t="shared" si="38"/>
        <v>65.270250000000004</v>
      </c>
      <c r="H1035" s="3">
        <f t="shared" si="35"/>
        <v>0.53999999999996362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579.17999999999995</v>
      </c>
      <c r="D1039" s="2">
        <f>BILANCA!E34</f>
        <v>643.87</v>
      </c>
      <c r="E1039" s="2">
        <v>0</v>
      </c>
      <c r="F1039" s="2">
        <v>0</v>
      </c>
      <c r="G1039" s="3">
        <f t="shared" si="38"/>
        <v>54.140680000000003</v>
      </c>
      <c r="H1039" s="3">
        <f t="shared" si="35"/>
        <v>0.30999999999994543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2047.8899999999994</v>
      </c>
      <c r="D1040" s="2">
        <f>BILANCA!E35</f>
        <v>1638.3100000000049</v>
      </c>
      <c r="E1040" s="2">
        <v>0</v>
      </c>
      <c r="F1040" s="2">
        <v>0</v>
      </c>
      <c r="G1040" s="3">
        <f t="shared" si="38"/>
        <v>159.73530000000028</v>
      </c>
      <c r="H1040" s="3">
        <f t="shared" si="35"/>
        <v>0.42000000000552973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39064.76</v>
      </c>
      <c r="D1041" s="2">
        <f>BILANCA!E36</f>
        <v>42190.87</v>
      </c>
      <c r="E1041" s="2">
        <v>0</v>
      </c>
      <c r="F1041" s="2">
        <v>0</v>
      </c>
      <c r="G1041" s="3">
        <f t="shared" si="38"/>
        <v>3826.8415</v>
      </c>
      <c r="H1041" s="3">
        <f t="shared" si="35"/>
        <v>0.36999999999534339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37016.870000000003</v>
      </c>
      <c r="D1045" s="2">
        <f>BILANCA!E40</f>
        <v>40552.559999999998</v>
      </c>
      <c r="E1045" s="2">
        <v>0</v>
      </c>
      <c r="F1045" s="2">
        <v>0</v>
      </c>
      <c r="G1045" s="3">
        <f t="shared" si="38"/>
        <v>4134.2696500000002</v>
      </c>
      <c r="H1045" s="3">
        <f t="shared" si="35"/>
        <v>0.56999999999970896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94261.24</v>
      </c>
      <c r="D1059" s="2">
        <f>BILANCA!E54</f>
        <v>103421.84</v>
      </c>
      <c r="E1059" s="2">
        <v>0</v>
      </c>
      <c r="F1059" s="2">
        <v>0</v>
      </c>
      <c r="G1059" s="3">
        <f t="shared" si="38"/>
        <v>14754.141079999999</v>
      </c>
      <c r="H1059" s="3">
        <f t="shared" si="35"/>
        <v>0.40000000000873115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94261.24</v>
      </c>
      <c r="D1060" s="2">
        <f>BILANCA!E55</f>
        <v>103421.84</v>
      </c>
      <c r="E1060" s="2">
        <v>0</v>
      </c>
      <c r="F1060" s="2">
        <v>0</v>
      </c>
      <c r="G1060" s="3">
        <f t="shared" si="38"/>
        <v>15055.246000000003</v>
      </c>
      <c r="H1060" s="3">
        <f t="shared" si="35"/>
        <v>0.40000000000873115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160392.95000000001</v>
      </c>
      <c r="D1074" s="2">
        <f>BILANCA!E69</f>
        <v>163166.43999999997</v>
      </c>
      <c r="E1074" s="2">
        <v>0</v>
      </c>
      <c r="F1074" s="2">
        <v>0</v>
      </c>
      <c r="G1074" s="3">
        <f t="shared" si="38"/>
        <v>31150.453119999998</v>
      </c>
      <c r="H1074" s="3">
        <f t="shared" si="35"/>
        <v>0.48999999996158294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11523.29</v>
      </c>
      <c r="D1075" s="2">
        <f>BILANCA!E70</f>
        <v>7317.0999999999995</v>
      </c>
      <c r="E1075" s="2">
        <v>0</v>
      </c>
      <c r="F1075" s="2">
        <v>0</v>
      </c>
      <c r="G1075" s="3">
        <f t="shared" si="38"/>
        <v>1700.23685</v>
      </c>
      <c r="H1075" s="3">
        <f t="shared" si="35"/>
        <v>0.39000000000032742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11440.43</v>
      </c>
      <c r="D1076" s="2">
        <f>BILANCA!E71</f>
        <v>7145.16</v>
      </c>
      <c r="E1076" s="2">
        <v>0</v>
      </c>
      <c r="F1076" s="2">
        <v>0</v>
      </c>
      <c r="G1076" s="3">
        <f t="shared" si="38"/>
        <v>1698.2294999999999</v>
      </c>
      <c r="H1076" s="3">
        <f t="shared" si="35"/>
        <v>0.59000000000014552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11440.43</v>
      </c>
      <c r="D1078" s="2">
        <f>BILANCA!E73</f>
        <v>7145.16</v>
      </c>
      <c r="E1078" s="2">
        <v>0</v>
      </c>
      <c r="F1078" s="2">
        <v>0</v>
      </c>
      <c r="G1078" s="3">
        <f t="shared" si="38"/>
        <v>1749.691</v>
      </c>
      <c r="H1078" s="3">
        <f t="shared" si="35"/>
        <v>0.59000000000014552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82.86</v>
      </c>
      <c r="D1085" s="2">
        <f>BILANCA!E80</f>
        <v>171.94</v>
      </c>
      <c r="E1085" s="2">
        <v>0</v>
      </c>
      <c r="F1085" s="2">
        <v>0</v>
      </c>
      <c r="G1085" s="3">
        <f t="shared" si="38"/>
        <v>32.005499999999998</v>
      </c>
      <c r="H1085" s="3">
        <f t="shared" si="35"/>
        <v>0.20000000000000284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11543.57</v>
      </c>
      <c r="D1087" s="2">
        <f>BILANCA!E82</f>
        <v>6530.49</v>
      </c>
      <c r="E1087" s="2">
        <v>0</v>
      </c>
      <c r="F1087" s="2">
        <v>0</v>
      </c>
      <c r="G1087" s="3">
        <f t="shared" si="38"/>
        <v>1894.55035</v>
      </c>
      <c r="H1087" s="3">
        <f t="shared" si="35"/>
        <v>0.92000000000007276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710.33</v>
      </c>
      <c r="D1090" s="2">
        <f>BILANCA!E85</f>
        <v>962.29</v>
      </c>
      <c r="E1090" s="2">
        <v>0</v>
      </c>
      <c r="F1090" s="2">
        <v>0</v>
      </c>
      <c r="G1090" s="3">
        <f t="shared" si="38"/>
        <v>210.7928</v>
      </c>
      <c r="H1090" s="3">
        <f t="shared" si="35"/>
        <v>0.62000000000000455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10833.24</v>
      </c>
      <c r="D1092" s="2">
        <f>BILANCA!E87</f>
        <v>5568.2</v>
      </c>
      <c r="E1092" s="2">
        <v>0</v>
      </c>
      <c r="F1092" s="2">
        <v>0</v>
      </c>
      <c r="G1092" s="3">
        <f t="shared" si="38"/>
        <v>1801.5104799999999</v>
      </c>
      <c r="H1092" s="3">
        <f t="shared" si="35"/>
        <v>0.43999999999959982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857.46</v>
      </c>
      <c r="D1152" s="2">
        <f>BILANCA!E147</f>
        <v>149318.84999999998</v>
      </c>
      <c r="E1152" s="2">
        <v>0</v>
      </c>
      <c r="F1152" s="2">
        <v>0</v>
      </c>
      <c r="G1152" s="3">
        <f t="shared" si="38"/>
        <v>42528.312719999987</v>
      </c>
      <c r="H1152" s="3">
        <f t="shared" si="41"/>
        <v>0.61000000002331944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153.46</v>
      </c>
      <c r="D1155" s="2">
        <f>BILANCA!E150</f>
        <v>148894.04999999999</v>
      </c>
      <c r="E1155" s="2">
        <v>0</v>
      </c>
      <c r="F1155" s="2">
        <v>0</v>
      </c>
      <c r="G1155" s="3">
        <f t="shared" si="38"/>
        <v>43201.526199999993</v>
      </c>
      <c r="H1155" s="3">
        <f t="shared" si="41"/>
        <v>0.50999999998836643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153.46</v>
      </c>
      <c r="D1161" s="2">
        <f>BILANCA!E156</f>
        <v>148894.04999999999</v>
      </c>
      <c r="E1161" s="2">
        <v>0</v>
      </c>
      <c r="F1161" s="2">
        <v>0</v>
      </c>
      <c r="G1161" s="3">
        <f t="shared" si="38"/>
        <v>44989.175559999996</v>
      </c>
      <c r="H1161" s="3">
        <f t="shared" si="41"/>
        <v>0.50999999998836643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704</v>
      </c>
      <c r="D1166" s="2">
        <f>BILANCA!E161</f>
        <v>424.8</v>
      </c>
      <c r="E1166" s="2">
        <v>0</v>
      </c>
      <c r="F1166" s="2">
        <v>0</v>
      </c>
      <c r="G1166" s="3">
        <f t="shared" si="38"/>
        <v>242.36160000000001</v>
      </c>
      <c r="H1166" s="3">
        <f t="shared" si="41"/>
        <v>0.19999999999998863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136468.63</v>
      </c>
      <c r="D1176" s="2">
        <f>BILANCA!E171</f>
        <v>0</v>
      </c>
      <c r="E1176" s="2">
        <v>0</v>
      </c>
      <c r="F1176" s="2">
        <v>0</v>
      </c>
      <c r="G1176" s="3">
        <f t="shared" si="38"/>
        <v>22653.792580000001</v>
      </c>
      <c r="H1176" s="3">
        <f t="shared" si="41"/>
        <v>0.36999999999534339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136468.63</v>
      </c>
      <c r="D1179" s="2">
        <f>BILANCA!E174</f>
        <v>0</v>
      </c>
      <c r="E1179" s="2">
        <v>0</v>
      </c>
      <c r="F1179" s="2">
        <v>0</v>
      </c>
      <c r="G1179" s="3">
        <f t="shared" si="38"/>
        <v>23063.198470000003</v>
      </c>
      <c r="H1179" s="3">
        <f t="shared" si="41"/>
        <v>0.36999999999534339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726514.24</v>
      </c>
      <c r="D1180" s="2">
        <f>BILANCA!E176</f>
        <v>678634.34999999986</v>
      </c>
      <c r="E1180" s="2">
        <v>0</v>
      </c>
      <c r="F1180" s="2">
        <v>0</v>
      </c>
      <c r="G1180" s="3">
        <f t="shared" si="38"/>
        <v>354243.09979999997</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158799.61000000002</v>
      </c>
      <c r="D1181" s="2">
        <f>BILANCA!E177</f>
        <v>216644.26999999996</v>
      </c>
      <c r="E1181" s="2">
        <v>0</v>
      </c>
      <c r="F1181" s="2">
        <v>0</v>
      </c>
      <c r="G1181" s="3">
        <f t="shared" si="38"/>
        <v>101247.07365000001</v>
      </c>
      <c r="H1181" s="3">
        <f t="shared" si="41"/>
        <v>0.6599999999452848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158799.61000000002</v>
      </c>
      <c r="D1182" s="2">
        <f>BILANCA!E178</f>
        <v>170410.83999999997</v>
      </c>
      <c r="E1182" s="2">
        <v>0</v>
      </c>
      <c r="F1182" s="2">
        <v>0</v>
      </c>
      <c r="G1182" s="3">
        <f t="shared" si="38"/>
        <v>85934.861879999982</v>
      </c>
      <c r="H1182" s="3">
        <f t="shared" si="41"/>
        <v>0.5500000000174623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143902.84</v>
      </c>
      <c r="D1183" s="2">
        <f>BILANCA!E179</f>
        <v>151306.32999999999</v>
      </c>
      <c r="E1183" s="2">
        <v>0</v>
      </c>
      <c r="F1183" s="2">
        <v>0</v>
      </c>
      <c r="G1183" s="3">
        <f t="shared" si="38"/>
        <v>77247.181499999992</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8535.84</v>
      </c>
      <c r="D1184" s="2">
        <f>BILANCA!E180</f>
        <v>18823.52</v>
      </c>
      <c r="E1184" s="2">
        <v>0</v>
      </c>
      <c r="F1184" s="2">
        <v>0</v>
      </c>
      <c r="G1184" s="3">
        <f t="shared" si="38"/>
        <v>8035.8211200000005</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95.64</v>
      </c>
      <c r="D1185" s="2">
        <f>BILANCA!E181</f>
        <v>80.989999999999995</v>
      </c>
      <c r="E1185" s="2">
        <v>0</v>
      </c>
      <c r="F1185" s="2">
        <v>0</v>
      </c>
      <c r="G1185" s="3">
        <f t="shared" si="38"/>
        <v>45.083499999999994</v>
      </c>
      <c r="H1185" s="3">
        <f t="shared" si="41"/>
        <v>0.37000000000000455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95.64</v>
      </c>
      <c r="D1188" s="2">
        <f>BILANCA!E184</f>
        <v>80.989999999999995</v>
      </c>
      <c r="E1188" s="2">
        <v>0</v>
      </c>
      <c r="F1188" s="2">
        <v>0</v>
      </c>
      <c r="G1188" s="3">
        <f t="shared" si="38"/>
        <v>45.856359999999995</v>
      </c>
      <c r="H1188" s="3">
        <f t="shared" si="41"/>
        <v>0.37000000000000455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6265.29</v>
      </c>
      <c r="D1200" s="2">
        <f>BILANCA!E196</f>
        <v>200</v>
      </c>
      <c r="E1200" s="2">
        <v>0</v>
      </c>
      <c r="F1200" s="2">
        <v>0</v>
      </c>
      <c r="G1200" s="3">
        <f t="shared" si="38"/>
        <v>1266.4050999999999</v>
      </c>
      <c r="H1200" s="3">
        <f t="shared" si="41"/>
        <v>0.28999999999996362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46233.43</v>
      </c>
      <c r="E1251" s="2">
        <v>0</v>
      </c>
      <c r="F1251" s="2">
        <v>0</v>
      </c>
      <c r="G1251" s="3">
        <f>B1251/1000*C1251+B1251/500*D1251</f>
        <v>22284.51326</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567714.63</v>
      </c>
      <c r="D1255" s="2">
        <f>BILANCA!E251</f>
        <v>461990.07999999996</v>
      </c>
      <c r="E1255" s="2">
        <v>0</v>
      </c>
      <c r="F1255" s="2">
        <v>0</v>
      </c>
      <c r="G1255" s="3">
        <f t="shared" si="38"/>
        <v>365465.22355</v>
      </c>
      <c r="H1255" s="3">
        <f t="shared" si="41"/>
        <v>0.44999999995343387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566121.29</v>
      </c>
      <c r="D1256" s="2">
        <f>BILANCA!E252</f>
        <v>515467.91</v>
      </c>
      <c r="E1256" s="2">
        <v>0</v>
      </c>
      <c r="F1256" s="2">
        <v>0</v>
      </c>
      <c r="G1256" s="3">
        <f t="shared" si="38"/>
        <v>392876.04905999999</v>
      </c>
      <c r="H1256" s="3">
        <f t="shared" si="41"/>
        <v>0.38000000006286427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566121.29</v>
      </c>
      <c r="D1257" s="2">
        <f>BILANCA!E253</f>
        <v>515467.91</v>
      </c>
      <c r="E1257" s="2">
        <v>0</v>
      </c>
      <c r="F1257" s="2">
        <v>0</v>
      </c>
      <c r="G1257" s="3">
        <f t="shared" si="38"/>
        <v>394473.10616999998</v>
      </c>
      <c r="H1257" s="3">
        <f t="shared" si="41"/>
        <v>0.38000000006286427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735.88000000000102</v>
      </c>
      <c r="D1259" s="2">
        <f>BILANCA!E255</f>
        <v>-202796.68</v>
      </c>
      <c r="E1259" s="2">
        <v>0</v>
      </c>
      <c r="F1259" s="2">
        <v>0</v>
      </c>
      <c r="G1259" s="3">
        <f t="shared" si="38"/>
        <v>-100809.51252</v>
      </c>
      <c r="H1259" s="3">
        <f t="shared" si="41"/>
        <v>0.44000000000596629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11529.02</v>
      </c>
      <c r="D1260" s="2">
        <f>BILANCA!E256</f>
        <v>0</v>
      </c>
      <c r="E1260" s="2">
        <v>0</v>
      </c>
      <c r="F1260" s="2">
        <v>0</v>
      </c>
      <c r="G1260" s="3">
        <f t="shared" si="38"/>
        <v>2882.2550000000001</v>
      </c>
      <c r="H1260" s="3">
        <f t="shared" si="41"/>
        <v>2.0000000000436557E-2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11529.02</v>
      </c>
      <c r="D1261" s="2">
        <f>BILANCA!E257</f>
        <v>0</v>
      </c>
      <c r="E1261" s="2">
        <v>0</v>
      </c>
      <c r="F1261" s="2">
        <v>0</v>
      </c>
      <c r="G1261" s="3">
        <f t="shared" si="38"/>
        <v>2893.7840200000001</v>
      </c>
      <c r="H1261" s="3">
        <f t="shared" si="41"/>
        <v>2.0000000000436557E-2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10793.14</v>
      </c>
      <c r="D1264" s="2">
        <f>BILANCA!E260</f>
        <v>202796.68</v>
      </c>
      <c r="E1264" s="2">
        <v>0</v>
      </c>
      <c r="F1264" s="2">
        <v>0</v>
      </c>
      <c r="G1264" s="3">
        <f t="shared" si="38"/>
        <v>105762.17099999999</v>
      </c>
      <c r="H1264" s="3">
        <f t="shared" si="41"/>
        <v>0.46000000000640284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183377.59</v>
      </c>
      <c r="E1265" s="2">
        <v>0</v>
      </c>
      <c r="F1265" s="2">
        <v>0</v>
      </c>
      <c r="G1265" s="3">
        <f t="shared" si="38"/>
        <v>93522.570900000006</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10793.14</v>
      </c>
      <c r="D1266" s="2">
        <f>BILANCA!E262</f>
        <v>19419.09</v>
      </c>
      <c r="E1266" s="2">
        <v>0</v>
      </c>
      <c r="F1266" s="2">
        <v>0</v>
      </c>
      <c r="G1266" s="3">
        <f t="shared" si="38"/>
        <v>12705.617920000001</v>
      </c>
      <c r="H1266" s="3">
        <f t="shared" si="41"/>
        <v>0.22999999999956344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857.46</v>
      </c>
      <c r="D1278" s="2">
        <f>BILANCA!E274</f>
        <v>149318.84999999998</v>
      </c>
      <c r="E1278" s="2">
        <v>0</v>
      </c>
      <c r="F1278" s="2">
        <v>0</v>
      </c>
      <c r="G1278" s="3">
        <f t="shared" si="38"/>
        <v>80264.702879999997</v>
      </c>
      <c r="H1278" s="3">
        <f t="shared" si="41"/>
        <v>0.61000000002331944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153.46</v>
      </c>
      <c r="D1281" s="2">
        <f>BILANCA!E277</f>
        <v>148894.04999999999</v>
      </c>
      <c r="E1281" s="2">
        <v>0</v>
      </c>
      <c r="F1281" s="2">
        <v>0</v>
      </c>
      <c r="G1281" s="3">
        <f t="shared" si="48"/>
        <v>80742.162760000007</v>
      </c>
      <c r="H1281" s="3">
        <f t="shared" si="49"/>
        <v>0.50999999998836643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153.46</v>
      </c>
      <c r="D1287" s="2">
        <f>BILANCA!E283</f>
        <v>148894.04999999999</v>
      </c>
      <c r="E1287" s="2">
        <v>0</v>
      </c>
      <c r="F1287" s="2">
        <v>0</v>
      </c>
      <c r="G1287" s="3">
        <f t="shared" si="48"/>
        <v>82529.812120000002</v>
      </c>
      <c r="H1287" s="3">
        <f t="shared" si="49"/>
        <v>0.50999999998836643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704</v>
      </c>
      <c r="D1292" s="2">
        <f>BILANCA!E288</f>
        <v>424.8</v>
      </c>
      <c r="E1292" s="2">
        <v>0</v>
      </c>
      <c r="F1292" s="2">
        <v>0</v>
      </c>
      <c r="G1292" s="3">
        <f t="shared" si="48"/>
        <v>438.11519999999996</v>
      </c>
      <c r="H1292" s="3">
        <f t="shared" si="49"/>
        <v>0.19999999999998863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26208.55</v>
      </c>
      <c r="D1301" s="2">
        <f>BILANCA!E297</f>
        <v>48221</v>
      </c>
      <c r="E1301" s="2">
        <v>0</v>
      </c>
      <c r="F1301" s="2">
        <v>0</v>
      </c>
      <c r="G1301" s="3">
        <f t="shared" si="38"/>
        <v>35691.31005</v>
      </c>
      <c r="H1301" s="3">
        <f t="shared" si="41"/>
        <v>0.4500000000007276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26208.55</v>
      </c>
      <c r="D1302" s="2">
        <f>BILANCA!E298</f>
        <v>48221</v>
      </c>
      <c r="E1302" s="2">
        <v>0</v>
      </c>
      <c r="F1302" s="2">
        <v>0</v>
      </c>
      <c r="G1302" s="3">
        <f t="shared" si="38"/>
        <v>35813.960599999999</v>
      </c>
      <c r="H1302" s="3">
        <f t="shared" si="41"/>
        <v>0.4500000000007276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857.46</v>
      </c>
      <c r="D1306" s="2">
        <f>BILANCA!E303</f>
        <v>149318.85</v>
      </c>
      <c r="E1306" s="2">
        <v>0</v>
      </c>
      <c r="F1306" s="2">
        <v>0</v>
      </c>
      <c r="G1306" s="3">
        <f t="shared" si="38"/>
        <v>88650.567360000001</v>
      </c>
      <c r="H1306" s="3">
        <f t="shared" si="41"/>
        <v>0.60999999999421561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7823.63</v>
      </c>
      <c r="D1311" s="2">
        <f>BILANCA!E308</f>
        <v>5358.2</v>
      </c>
      <c r="E1311" s="2">
        <v>0</v>
      </c>
      <c r="F1311" s="2">
        <v>0</v>
      </c>
      <c r="G1311" s="3">
        <f t="shared" si="52"/>
        <v>5580.5490300000001</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1009.97</v>
      </c>
      <c r="D1312" s="2">
        <f>BILANCA!E309</f>
        <v>210</v>
      </c>
      <c r="E1312" s="2">
        <v>0</v>
      </c>
      <c r="F1312" s="2">
        <v>0</v>
      </c>
      <c r="G1312" s="3">
        <f t="shared" si="52"/>
        <v>431.85093999999998</v>
      </c>
      <c r="H1312" s="3">
        <f t="shared" si="41"/>
        <v>2.9999999999972715E-2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1999.64</v>
      </c>
      <c r="D1314" s="2">
        <f>BILANCA!E311</f>
        <v>0</v>
      </c>
      <c r="E1314" s="2">
        <v>0</v>
      </c>
      <c r="F1314" s="2">
        <v>0</v>
      </c>
      <c r="G1314" s="3">
        <f t="shared" si="52"/>
        <v>607.89056000000005</v>
      </c>
      <c r="H1314" s="3">
        <f t="shared" si="41"/>
        <v>0.35999999999989996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158799.60999999999</v>
      </c>
      <c r="D1340" s="2">
        <f>BILANCA!E337</f>
        <v>170410.84</v>
      </c>
      <c r="E1340" s="2">
        <v>0</v>
      </c>
      <c r="F1340" s="2">
        <v>0</v>
      </c>
      <c r="G1340" s="3">
        <f t="shared" si="52"/>
        <v>164875.0257</v>
      </c>
      <c r="H1340" s="3">
        <f t="shared" si="41"/>
        <v>0.5500000000174623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2548</v>
      </c>
      <c r="E1370" s="2">
        <v>0</v>
      </c>
      <c r="F1370" s="2">
        <v>0</v>
      </c>
      <c r="G1370" s="3">
        <f t="shared" si="57"/>
        <v>1834.56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38576.800000000003</v>
      </c>
      <c r="E1374" s="2">
        <v>0</v>
      </c>
      <c r="F1374" s="2">
        <v>0</v>
      </c>
      <c r="G1374" s="3">
        <f t="shared" si="59"/>
        <v>28083.910400000001</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962.28</v>
      </c>
      <c r="E1382" s="2">
        <v>0</v>
      </c>
      <c r="F1382" s="2">
        <v>0</v>
      </c>
      <c r="G1382" s="3">
        <f t="shared" si="59"/>
        <v>715.93632000000002</v>
      </c>
      <c r="H1382" s="3">
        <f t="shared" si="60"/>
        <v>0.27999999999997272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4146.3500000000004</v>
      </c>
      <c r="E1383" s="2">
        <v>0</v>
      </c>
      <c r="F1383" s="2">
        <v>0</v>
      </c>
      <c r="G1383" s="3">
        <f t="shared" si="59"/>
        <v>3093.1771000000003</v>
      </c>
      <c r="H1383" s="3">
        <f t="shared" si="60"/>
        <v>0.3500000000003638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26208.55</v>
      </c>
      <c r="D1390" s="2">
        <f>BILANCA!E387</f>
        <v>0</v>
      </c>
      <c r="E1390" s="2">
        <v>0</v>
      </c>
      <c r="F1390" s="2">
        <v>0</v>
      </c>
      <c r="G1390" s="3">
        <f t="shared" ref="G1390:G1399" si="61">B1390/1000*C1390+B1390/500*D1390</f>
        <v>9959.2489999999998</v>
      </c>
      <c r="H1390" s="3">
        <f t="shared" ref="H1390:H1399" si="62">ABS(C1390-ROUND(C1390,0))+ABS(D1390-ROUND(D1390,0))</f>
        <v>0.4500000000007276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48221</v>
      </c>
      <c r="E1399" s="2">
        <v>0</v>
      </c>
      <c r="F1399" s="2">
        <v>0</v>
      </c>
      <c r="G1399" s="3">
        <f t="shared" si="61"/>
        <v>37515.938000000002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1839500.62</v>
      </c>
      <c r="D1510" s="2">
        <f>'RAS-funkcijski'!E114</f>
        <v>2241368.7599999998</v>
      </c>
      <c r="E1510" s="2">
        <v>0</v>
      </c>
      <c r="F1510" s="2">
        <v>0</v>
      </c>
      <c r="G1510" s="3">
        <f t="shared" si="52"/>
        <v>695446.19539999997</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1839500.62</v>
      </c>
      <c r="D1514" s="2">
        <f>'RAS-funkcijski'!E118</f>
        <v>2241368.7599999998</v>
      </c>
      <c r="E1514" s="2">
        <v>0</v>
      </c>
      <c r="F1514" s="2">
        <v>0</v>
      </c>
      <c r="G1514" s="3">
        <f t="shared" si="52"/>
        <v>720735.14795999997</v>
      </c>
      <c r="H1514" s="3">
        <f t="shared" si="63"/>
        <v>0.62000000011175871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1839500.62</v>
      </c>
      <c r="D1516" s="2">
        <f>'RAS-funkcijski'!E120</f>
        <v>2241368.7599999998</v>
      </c>
      <c r="E1516" s="2">
        <v>0</v>
      </c>
      <c r="F1516" s="2">
        <v>0</v>
      </c>
      <c r="G1516" s="3">
        <f t="shared" si="52"/>
        <v>733379.62424000003</v>
      </c>
      <c r="H1516" s="3">
        <f t="shared" si="63"/>
        <v>0.62000000011175871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1839500.62</v>
      </c>
      <c r="D1537" s="14">
        <f>'RAS-funkcijski'!E141</f>
        <v>2241368.7599999998</v>
      </c>
      <c r="E1537" s="14">
        <v>0</v>
      </c>
      <c r="F1537" s="14">
        <v>0</v>
      </c>
      <c r="G1537" s="15">
        <f t="shared" si="52"/>
        <v>866146.62517999997</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62375.24</v>
      </c>
      <c r="E1538" s="7">
        <v>0</v>
      </c>
      <c r="F1538" s="7">
        <v>0</v>
      </c>
      <c r="G1538" s="8">
        <f t="shared" si="52"/>
        <v>124.75048</v>
      </c>
      <c r="H1538" s="8">
        <f t="shared" si="63"/>
        <v>0.23999999999796273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62375.24</v>
      </c>
      <c r="E1539" s="2">
        <v>0</v>
      </c>
      <c r="F1539" s="2">
        <v>0</v>
      </c>
      <c r="G1539" s="3">
        <f t="shared" si="52"/>
        <v>249.50095999999999</v>
      </c>
      <c r="H1539" s="3">
        <f t="shared" si="63"/>
        <v>0.23999999999796273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62375.24</v>
      </c>
      <c r="E1540" s="2">
        <v>0</v>
      </c>
      <c r="F1540" s="2">
        <v>0</v>
      </c>
      <c r="G1540" s="3">
        <f t="shared" si="52"/>
        <v>374.25144</v>
      </c>
      <c r="H1540" s="3">
        <f t="shared" si="63"/>
        <v>0.23999999999796273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62375.24</v>
      </c>
      <c r="E1542" s="2">
        <v>0</v>
      </c>
      <c r="F1542" s="2">
        <v>0</v>
      </c>
      <c r="G1542" s="3">
        <f t="shared" si="52"/>
        <v>623.75239999999997</v>
      </c>
      <c r="H1542" s="3">
        <f t="shared" si="63"/>
        <v>0.23999999999796273</v>
      </c>
      <c r="I1542" s="11">
        <f t="shared" si="64"/>
        <v>149.70057599872925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158799.60999999999</v>
      </c>
      <c r="D1582" s="7"/>
      <c r="E1582" s="7">
        <v>0</v>
      </c>
      <c r="F1582" s="7">
        <v>0</v>
      </c>
      <c r="G1582" s="8">
        <f t="shared" ref="G1582:G1686" si="70">B1582/1000*C1582</f>
        <v>158.79961</v>
      </c>
      <c r="H1582" s="8">
        <f t="shared" ref="H1582:H1686" si="71">ABS(C1582-ROUND(C1582,0))</f>
        <v>0.39000000001396984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2065905.18</v>
      </c>
      <c r="D1583" s="2">
        <v>0</v>
      </c>
      <c r="E1583" s="2">
        <v>0</v>
      </c>
      <c r="F1583" s="2">
        <v>0</v>
      </c>
      <c r="G1583" s="3">
        <f t="shared" si="70"/>
        <v>4131.8103600000004</v>
      </c>
      <c r="H1583" s="3">
        <f t="shared" si="71"/>
        <v>0.17999999993480742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1996068.54</v>
      </c>
      <c r="D1585" s="2">
        <v>0</v>
      </c>
      <c r="E1585" s="2">
        <v>0</v>
      </c>
      <c r="F1585" s="2">
        <v>0</v>
      </c>
      <c r="G1585" s="3">
        <f t="shared" si="70"/>
        <v>7984.2741599999999</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1786134.71</v>
      </c>
      <c r="D1586" s="2">
        <v>0</v>
      </c>
      <c r="E1586" s="2">
        <v>0</v>
      </c>
      <c r="F1586" s="2">
        <v>0</v>
      </c>
      <c r="G1586" s="3">
        <f t="shared" si="70"/>
        <v>8930.6735499999995</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208533.83</v>
      </c>
      <c r="D1587" s="2">
        <v>0</v>
      </c>
      <c r="E1587" s="2">
        <v>0</v>
      </c>
      <c r="F1587" s="2">
        <v>0</v>
      </c>
      <c r="G1587" s="3">
        <f t="shared" si="70"/>
        <v>1251.20298</v>
      </c>
      <c r="H1587" s="3">
        <f t="shared" si="71"/>
        <v>0.17000000001280569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1200</v>
      </c>
      <c r="D1588" s="2">
        <v>0</v>
      </c>
      <c r="E1588" s="2">
        <v>0</v>
      </c>
      <c r="F1588" s="2">
        <v>0</v>
      </c>
      <c r="G1588" s="3">
        <f t="shared" si="70"/>
        <v>8.4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v>
      </c>
      <c r="D1593" s="2">
        <v>0</v>
      </c>
      <c r="E1593" s="2">
        <v>0</v>
      </c>
      <c r="F1593" s="2">
        <v>0</v>
      </c>
      <c r="G1593" s="3">
        <f t="shared" si="70"/>
        <v>2.4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18108.939999999999</v>
      </c>
      <c r="D1594" s="2">
        <v>0</v>
      </c>
      <c r="E1594" s="2">
        <v>0</v>
      </c>
      <c r="F1594" s="2">
        <v>0</v>
      </c>
      <c r="G1594" s="3">
        <f t="shared" si="70"/>
        <v>235.41621999999998</v>
      </c>
      <c r="H1594" s="3">
        <f t="shared" si="71"/>
        <v>6.0000000001309672E-2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51727.7</v>
      </c>
      <c r="D1601" s="2">
        <v>0</v>
      </c>
      <c r="E1601" s="2">
        <v>0</v>
      </c>
      <c r="F1601" s="2">
        <v>0</v>
      </c>
      <c r="G1601" s="3">
        <f>B1601/1000*C1601</f>
        <v>1034.5539999999999</v>
      </c>
      <c r="H1601" s="3">
        <f>ABS(C1601-ROUND(C1601,0))</f>
        <v>0.30000000000291038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2008060.5199999998</v>
      </c>
      <c r="D1602" s="2">
        <v>0</v>
      </c>
      <c r="E1602" s="2">
        <v>0</v>
      </c>
      <c r="F1602" s="2">
        <v>0</v>
      </c>
      <c r="G1602" s="3">
        <f t="shared" si="70"/>
        <v>42169.270919999995</v>
      </c>
      <c r="H1602" s="3">
        <f t="shared" si="71"/>
        <v>0.48000000021420419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1978241.5199999998</v>
      </c>
      <c r="D1604" s="2">
        <v>0</v>
      </c>
      <c r="E1604" s="2">
        <v>0</v>
      </c>
      <c r="F1604" s="2">
        <v>0</v>
      </c>
      <c r="G1604" s="3">
        <f t="shared" si="70"/>
        <v>45499.554959999994</v>
      </c>
      <c r="H1604" s="3">
        <f t="shared" si="71"/>
        <v>0.48000000021420419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1778731.22</v>
      </c>
      <c r="D1605" s="2">
        <v>0</v>
      </c>
      <c r="E1605" s="2">
        <v>0</v>
      </c>
      <c r="F1605" s="2">
        <v>0</v>
      </c>
      <c r="G1605" s="3">
        <f t="shared" si="70"/>
        <v>42689.549279999999</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198246.15</v>
      </c>
      <c r="D1606" s="2">
        <v>0</v>
      </c>
      <c r="E1606" s="2">
        <v>0</v>
      </c>
      <c r="F1606" s="2">
        <v>0</v>
      </c>
      <c r="G1606" s="3">
        <f t="shared" si="70"/>
        <v>4956.1537500000004</v>
      </c>
      <c r="H1606" s="3">
        <f t="shared" si="71"/>
        <v>0.14999999999417923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1214.6500000000001</v>
      </c>
      <c r="D1607" s="2">
        <v>0</v>
      </c>
      <c r="E1607" s="2">
        <v>0</v>
      </c>
      <c r="F1607" s="2">
        <v>0</v>
      </c>
      <c r="G1607" s="3">
        <f t="shared" si="70"/>
        <v>31.5809</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49.5</v>
      </c>
      <c r="D1612" s="2">
        <v>0</v>
      </c>
      <c r="E1612" s="2">
        <v>0</v>
      </c>
      <c r="F1612" s="2">
        <v>0</v>
      </c>
      <c r="G1612" s="3">
        <f t="shared" si="70"/>
        <v>1.5345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18108.939999999999</v>
      </c>
      <c r="D1613" s="2">
        <v>0</v>
      </c>
      <c r="E1613" s="2">
        <v>0</v>
      </c>
      <c r="F1613" s="2">
        <v>0</v>
      </c>
      <c r="G1613" s="3">
        <f t="shared" si="70"/>
        <v>579.48608000000002</v>
      </c>
      <c r="H1613" s="3">
        <f t="shared" si="71"/>
        <v>6.0000000001309672E-2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11710.06</v>
      </c>
      <c r="D1620" s="2">
        <v>0</v>
      </c>
      <c r="E1620" s="2">
        <v>0</v>
      </c>
      <c r="F1620" s="2">
        <v>0</v>
      </c>
      <c r="G1620" s="3">
        <f>B1620/1000*C1620</f>
        <v>456.69234</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216644.27000000025</v>
      </c>
      <c r="D1621" s="2">
        <v>0</v>
      </c>
      <c r="E1621" s="2">
        <v>0</v>
      </c>
      <c r="F1621" s="2">
        <v>0</v>
      </c>
      <c r="G1621" s="3">
        <f t="shared" si="70"/>
        <v>8665.7708000000093</v>
      </c>
      <c r="H1621" s="3">
        <f t="shared" si="71"/>
        <v>0.2700000002514571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216644.27</v>
      </c>
      <c r="D1681" s="2">
        <v>0</v>
      </c>
      <c r="E1681" s="2">
        <v>0</v>
      </c>
      <c r="F1681" s="2">
        <v>0</v>
      </c>
      <c r="G1681" s="3">
        <f t="shared" si="70"/>
        <v>21664.427</v>
      </c>
      <c r="H1681" s="3">
        <f t="shared" si="71"/>
        <v>0.26999999998952262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170410.84</v>
      </c>
      <c r="D1683" s="2">
        <v>0</v>
      </c>
      <c r="E1683" s="2">
        <v>0</v>
      </c>
      <c r="F1683" s="2">
        <v>0</v>
      </c>
      <c r="G1683" s="3">
        <f t="shared" si="70"/>
        <v>17381.90568</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46233.43</v>
      </c>
      <c r="D1686" s="14">
        <v>0</v>
      </c>
      <c r="E1686" s="14">
        <v>0</v>
      </c>
      <c r="F1686" s="14">
        <v>0</v>
      </c>
      <c r="G1686" s="15">
        <f t="shared" si="70"/>
        <v>4854.5101500000001</v>
      </c>
      <c r="H1686" s="15">
        <f t="shared" si="71"/>
        <v>0.43000000000029104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10" t="s">
        <v>2116</v>
      </c>
      <c r="C53" s="411"/>
      <c r="D53" s="5"/>
      <c r="E53" s="5"/>
      <c r="F53" s="5"/>
      <c r="G53" s="5"/>
      <c r="H53" s="5"/>
      <c r="I53" s="5"/>
      <c r="J53" s="5"/>
      <c r="K53" s="5"/>
      <c r="L53" s="5"/>
      <c r="M53" s="5"/>
      <c r="N53" s="5"/>
      <c r="O53" s="5"/>
      <c r="P53" s="5"/>
    </row>
    <row r="54" spans="1:16" ht="31.5"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18215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1820203.31</v>
      </c>
      <c r="I17" s="275">
        <f>'PR-RAS'!E6</f>
        <v>2037836.2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1827824.8199999998</v>
      </c>
      <c r="I18" s="275">
        <f>'PR-RAS'!E152</f>
        <v>2223259.8199999998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735.88000000017564</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202796.67999999982</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566121.29</v>
      </c>
      <c r="I22" s="275">
        <f>BILANCA!E7</f>
        <v>515467.91000000021</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160392.95000000001</v>
      </c>
      <c r="I23" s="275">
        <f>BILANCA!E69</f>
        <v>163166.43999999997</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158799.61000000002</v>
      </c>
      <c r="I24" s="275">
        <f>BILANCA!E177</f>
        <v>216644.26999999996</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567714.63</v>
      </c>
      <c r="I25" s="275">
        <f>BILANCA!E251</f>
        <v>461990.07999999996</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1839500.62</v>
      </c>
      <c r="I30" s="275">
        <f>'RAS-funkcijski'!E114</f>
        <v>2241368.7599999998</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1839500.62</v>
      </c>
      <c r="I31" s="275">
        <f>'RAS-funkcijski'!E141</f>
        <v>2241368.7599999998</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62375.24</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158799.60999999999</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216644.27000000025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216644.27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3" zoomScale="120" zoomScaleNormal="12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1820203.31</v>
      </c>
      <c r="E6" s="60">
        <f>E7+E43+E49+E82+E106+E125+E134+E140</f>
        <v>2037836.2</v>
      </c>
      <c r="F6" s="45">
        <f t="shared" ref="F6:F132" si="0">IF(D6&lt;&gt;0,IF(E6/D6&gt;=100,"&gt;&gt;100",E6/D6*100),"-")</f>
        <v>111.95651545101299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1649187</v>
      </c>
      <c r="E49" s="60">
        <f>E50+E53+E58+E61+E64+E68+E71+E74+E77</f>
        <v>1772631.76</v>
      </c>
      <c r="F49" s="45">
        <f t="shared" si="0"/>
        <v>107.48518876270549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1638215.21</v>
      </c>
      <c r="E68" s="60">
        <f t="shared" si="11"/>
        <v>1754130.32</v>
      </c>
      <c r="F68" s="45">
        <f t="shared" si="0"/>
        <v>107.07569489603262</v>
      </c>
    </row>
    <row r="69" spans="1:6" ht="12.75" customHeight="1" x14ac:dyDescent="0.2">
      <c r="A69" s="63" t="s">
        <v>141</v>
      </c>
      <c r="B69" s="64" t="s">
        <v>142</v>
      </c>
      <c r="C69" s="247" t="s">
        <v>141</v>
      </c>
      <c r="D69" s="194">
        <v>1637332.55</v>
      </c>
      <c r="E69" s="194">
        <v>1753480.32</v>
      </c>
      <c r="F69" s="45">
        <f t="shared" si="0"/>
        <v>107.09371898824097</v>
      </c>
    </row>
    <row r="70" spans="1:6" ht="24" x14ac:dyDescent="0.2">
      <c r="A70" s="63" t="s">
        <v>143</v>
      </c>
      <c r="B70" s="64" t="s">
        <v>144</v>
      </c>
      <c r="C70" s="247" t="s">
        <v>143</v>
      </c>
      <c r="D70" s="194">
        <v>882.66</v>
      </c>
      <c r="E70" s="194">
        <v>650</v>
      </c>
      <c r="F70" s="45">
        <f t="shared" si="0"/>
        <v>73.641039584891132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10971.79</v>
      </c>
      <c r="E77" s="60">
        <f t="shared" si="14"/>
        <v>18501.440000000002</v>
      </c>
      <c r="F77" s="45">
        <f t="shared" si="0"/>
        <v>168.62736162467564</v>
      </c>
    </row>
    <row r="78" spans="1:6" ht="12.75" customHeight="1" x14ac:dyDescent="0.2">
      <c r="A78" s="63">
        <v>6391</v>
      </c>
      <c r="B78" s="64" t="s">
        <v>159</v>
      </c>
      <c r="C78" s="247" t="s">
        <v>160</v>
      </c>
      <c r="D78" s="194">
        <v>1645.75</v>
      </c>
      <c r="E78" s="194">
        <v>12805.19</v>
      </c>
      <c r="F78" s="45">
        <f t="shared" si="0"/>
        <v>778.07625702567225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9326.0400000000009</v>
      </c>
      <c r="E80" s="194">
        <v>5696.25</v>
      </c>
      <c r="F80" s="45">
        <f t="shared" si="0"/>
        <v>61.078978859194258</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0.11</v>
      </c>
      <c r="E82" s="60">
        <f t="shared" si="15"/>
        <v>0.26</v>
      </c>
      <c r="F82" s="45">
        <f t="shared" si="0"/>
        <v>236.36363636363637</v>
      </c>
    </row>
    <row r="83" spans="1:6" ht="12.75" customHeight="1" x14ac:dyDescent="0.2">
      <c r="A83" s="63">
        <v>641</v>
      </c>
      <c r="B83" s="64" t="s">
        <v>169</v>
      </c>
      <c r="C83" s="247" t="s">
        <v>170</v>
      </c>
      <c r="D83" s="60">
        <f t="shared" ref="D83:E83" si="16">SUM(D84:D90)</f>
        <v>0.11</v>
      </c>
      <c r="E83" s="60">
        <f t="shared" si="16"/>
        <v>0.26</v>
      </c>
      <c r="F83" s="45">
        <f t="shared" si="0"/>
        <v>236.36363636363637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0.11</v>
      </c>
      <c r="E85" s="194">
        <v>0.26</v>
      </c>
      <c r="F85" s="45">
        <f t="shared" si="0"/>
        <v>236.36363636363637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22584.01</v>
      </c>
      <c r="E106" s="60">
        <f>E107+E112+E120+E124</f>
        <v>23613.91</v>
      </c>
      <c r="F106" s="45">
        <f t="shared" si="0"/>
        <v>104.56030616352012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22584.01</v>
      </c>
      <c r="E112" s="60">
        <f t="shared" si="20"/>
        <v>23613.91</v>
      </c>
      <c r="F112" s="45">
        <f t="shared" si="0"/>
        <v>104.56030616352012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22584.01</v>
      </c>
      <c r="E117" s="194">
        <v>23613.91</v>
      </c>
      <c r="F117" s="45">
        <f t="shared" si="0"/>
        <v>104.56030616352012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17531.900000000001</v>
      </c>
      <c r="E125" s="60">
        <f t="shared" si="22"/>
        <v>22806.6</v>
      </c>
      <c r="F125" s="45">
        <f t="shared" si="0"/>
        <v>130.0862998305945</v>
      </c>
    </row>
    <row r="126" spans="1:6" ht="12.75" customHeight="1" x14ac:dyDescent="0.2">
      <c r="A126" s="63">
        <v>661</v>
      </c>
      <c r="B126" s="65" t="s">
        <v>255</v>
      </c>
      <c r="C126" s="247" t="s">
        <v>256</v>
      </c>
      <c r="D126" s="60">
        <f t="shared" ref="D126:E126" si="23">SUM(D127:D128)</f>
        <v>8359.4</v>
      </c>
      <c r="E126" s="60">
        <f t="shared" si="23"/>
        <v>12841.6</v>
      </c>
      <c r="F126" s="45">
        <f t="shared" si="0"/>
        <v>153.61868076656219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8359.4</v>
      </c>
      <c r="E128" s="194">
        <v>12841.6</v>
      </c>
      <c r="F128" s="45">
        <f t="shared" si="0"/>
        <v>153.61868076656219</v>
      </c>
    </row>
    <row r="129" spans="1:6" ht="36" x14ac:dyDescent="0.2">
      <c r="A129" s="63">
        <v>663</v>
      </c>
      <c r="B129" s="182" t="s">
        <v>261</v>
      </c>
      <c r="C129" s="247" t="s">
        <v>262</v>
      </c>
      <c r="D129" s="60">
        <f t="shared" ref="D129:E129" si="24">SUM(D130:D133)</f>
        <v>9172.5</v>
      </c>
      <c r="E129" s="60">
        <f t="shared" si="24"/>
        <v>9965</v>
      </c>
      <c r="F129" s="45">
        <f t="shared" si="0"/>
        <v>108.6399563913873</v>
      </c>
    </row>
    <row r="130" spans="1:6" ht="12.75" customHeight="1" x14ac:dyDescent="0.2">
      <c r="A130" s="63">
        <v>6631</v>
      </c>
      <c r="B130" s="65" t="s">
        <v>263</v>
      </c>
      <c r="C130" s="247" t="s">
        <v>264</v>
      </c>
      <c r="D130" s="194">
        <v>8360</v>
      </c>
      <c r="E130" s="194">
        <v>9965</v>
      </c>
      <c r="F130" s="45">
        <f t="shared" si="0"/>
        <v>119.19856459330143</v>
      </c>
    </row>
    <row r="131" spans="1:6" ht="12.75" customHeight="1" x14ac:dyDescent="0.2">
      <c r="A131" s="63">
        <v>6632</v>
      </c>
      <c r="B131" s="182" t="s">
        <v>265</v>
      </c>
      <c r="C131" s="247" t="s">
        <v>266</v>
      </c>
      <c r="D131" s="194">
        <v>812.5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130900.29</v>
      </c>
      <c r="E134" s="60">
        <f t="shared" si="25"/>
        <v>218783.66999999998</v>
      </c>
      <c r="F134" s="45">
        <f t="shared" ref="F134:F229" si="26">IF(D134&lt;&gt;0,IF(E134/D134&gt;=100,"&gt;&gt;100",E134/D134*100),"-")</f>
        <v>167.13765110833597</v>
      </c>
    </row>
    <row r="135" spans="1:6" ht="24" x14ac:dyDescent="0.2">
      <c r="A135" s="63">
        <v>671</v>
      </c>
      <c r="B135" s="182" t="s">
        <v>273</v>
      </c>
      <c r="C135" s="247" t="s">
        <v>274</v>
      </c>
      <c r="D135" s="60">
        <f t="shared" ref="D135:E135" si="27">SUM(D136:D138)</f>
        <v>130900.29</v>
      </c>
      <c r="E135" s="60">
        <f t="shared" si="27"/>
        <v>218783.66999999998</v>
      </c>
      <c r="F135" s="45">
        <f t="shared" si="26"/>
        <v>167.13765110833597</v>
      </c>
    </row>
    <row r="136" spans="1:6" ht="12.75" customHeight="1" x14ac:dyDescent="0.2">
      <c r="A136" s="63">
        <v>6711</v>
      </c>
      <c r="B136" s="65" t="s">
        <v>275</v>
      </c>
      <c r="C136" s="247" t="s">
        <v>276</v>
      </c>
      <c r="D136" s="194">
        <v>130900.29</v>
      </c>
      <c r="E136" s="194">
        <v>215023.52</v>
      </c>
      <c r="F136" s="45">
        <f t="shared" si="26"/>
        <v>164.26512118498744</v>
      </c>
    </row>
    <row r="137" spans="1:6" ht="24" x14ac:dyDescent="0.2">
      <c r="A137" s="63">
        <v>6712</v>
      </c>
      <c r="B137" s="182" t="s">
        <v>277</v>
      </c>
      <c r="C137" s="247" t="s">
        <v>278</v>
      </c>
      <c r="D137" s="194">
        <v>0</v>
      </c>
      <c r="E137" s="194">
        <v>3760.15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1827824.8199999998</v>
      </c>
      <c r="E152" s="60">
        <f>E153+E164+E202+E221+E230+E262+E273</f>
        <v>2223259.8199999998</v>
      </c>
      <c r="F152" s="45">
        <f t="shared" si="26"/>
        <v>121.63418483397112</v>
      </c>
    </row>
    <row r="153" spans="1:6" ht="12.75" customHeight="1" x14ac:dyDescent="0.2">
      <c r="A153" s="63">
        <v>31</v>
      </c>
      <c r="B153" s="64" t="s">
        <v>308</v>
      </c>
      <c r="C153" s="247" t="s">
        <v>3</v>
      </c>
      <c r="D153" s="60">
        <f t="shared" ref="D153:E153" si="30">D154+D159+D160</f>
        <v>1649157.4299999997</v>
      </c>
      <c r="E153" s="60">
        <f t="shared" si="30"/>
        <v>1913794.04</v>
      </c>
      <c r="F153" s="45">
        <f t="shared" si="26"/>
        <v>116.04677668644408</v>
      </c>
    </row>
    <row r="154" spans="1:6" ht="12.75" customHeight="1" x14ac:dyDescent="0.2">
      <c r="A154" s="63">
        <v>311</v>
      </c>
      <c r="B154" s="64" t="s">
        <v>309</v>
      </c>
      <c r="C154" s="247" t="s">
        <v>310</v>
      </c>
      <c r="D154" s="60">
        <f t="shared" ref="D154:E154" si="31">SUM(D155:D158)</f>
        <v>1360518.3199999998</v>
      </c>
      <c r="E154" s="60">
        <f t="shared" si="31"/>
        <v>1579354.27</v>
      </c>
      <c r="F154" s="45">
        <f t="shared" si="26"/>
        <v>116.08474849497065</v>
      </c>
    </row>
    <row r="155" spans="1:6" ht="12.75" customHeight="1" x14ac:dyDescent="0.2">
      <c r="A155" s="63">
        <v>3111</v>
      </c>
      <c r="B155" s="64" t="s">
        <v>311</v>
      </c>
      <c r="C155" s="247" t="s">
        <v>312</v>
      </c>
      <c r="D155" s="194">
        <v>1348146.63</v>
      </c>
      <c r="E155" s="194">
        <v>1560220.95</v>
      </c>
      <c r="F155" s="45">
        <f t="shared" si="26"/>
        <v>115.73080518696992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12371.69</v>
      </c>
      <c r="E157" s="194">
        <v>19133.32</v>
      </c>
      <c r="F157" s="45">
        <f t="shared" si="26"/>
        <v>154.65405292243824</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63625.919999999998</v>
      </c>
      <c r="E159" s="194">
        <v>73133.08</v>
      </c>
      <c r="F159" s="45">
        <f t="shared" si="26"/>
        <v>114.9422750979475</v>
      </c>
    </row>
    <row r="160" spans="1:6" ht="12.75" customHeight="1" x14ac:dyDescent="0.2">
      <c r="A160" s="63">
        <v>313</v>
      </c>
      <c r="B160" s="65" t="s">
        <v>321</v>
      </c>
      <c r="C160" s="247" t="s">
        <v>322</v>
      </c>
      <c r="D160" s="60">
        <f t="shared" ref="D160:E160" si="32">SUM(D161:D163)</f>
        <v>225013.19</v>
      </c>
      <c r="E160" s="60">
        <f t="shared" si="32"/>
        <v>261306.69</v>
      </c>
      <c r="F160" s="45">
        <f t="shared" si="26"/>
        <v>116.12949889737575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225013.19</v>
      </c>
      <c r="E162" s="194">
        <v>261306.69</v>
      </c>
      <c r="F162" s="45">
        <f t="shared" si="26"/>
        <v>116.12949889737575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177394.81999999998</v>
      </c>
      <c r="E164" s="60">
        <f>E165+E170+E178+E188+E189+E194</f>
        <v>220995.27999999997</v>
      </c>
      <c r="F164" s="45">
        <f t="shared" si="26"/>
        <v>124.57820358001435</v>
      </c>
    </row>
    <row r="165" spans="1:6" ht="12.75" customHeight="1" x14ac:dyDescent="0.2">
      <c r="A165" s="63">
        <v>321</v>
      </c>
      <c r="B165" s="64" t="s">
        <v>331</v>
      </c>
      <c r="C165" s="247" t="s">
        <v>332</v>
      </c>
      <c r="D165" s="60">
        <f t="shared" ref="D165:E165" si="33">SUM(D166:D169)</f>
        <v>37618.82</v>
      </c>
      <c r="E165" s="60">
        <f t="shared" si="33"/>
        <v>67460.969999999987</v>
      </c>
      <c r="F165" s="45">
        <f t="shared" si="26"/>
        <v>179.32771416009322</v>
      </c>
    </row>
    <row r="166" spans="1:6" ht="12.75" customHeight="1" x14ac:dyDescent="0.2">
      <c r="A166" s="63">
        <v>3211</v>
      </c>
      <c r="B166" s="64" t="s">
        <v>333</v>
      </c>
      <c r="C166" s="247" t="s">
        <v>334</v>
      </c>
      <c r="D166" s="194">
        <v>13880.2</v>
      </c>
      <c r="E166" s="327">
        <v>44591.56</v>
      </c>
      <c r="F166" s="45">
        <f t="shared" si="26"/>
        <v>321.26021238887046</v>
      </c>
    </row>
    <row r="167" spans="1:6" ht="12.75" customHeight="1" x14ac:dyDescent="0.2">
      <c r="A167" s="63">
        <v>3212</v>
      </c>
      <c r="B167" s="64" t="s">
        <v>335</v>
      </c>
      <c r="C167" s="247" t="s">
        <v>336</v>
      </c>
      <c r="D167" s="194">
        <v>22067.62</v>
      </c>
      <c r="E167" s="194">
        <v>21631.01</v>
      </c>
      <c r="F167" s="45">
        <f t="shared" si="26"/>
        <v>98.02149031023734</v>
      </c>
    </row>
    <row r="168" spans="1:6" ht="12.75" customHeight="1" x14ac:dyDescent="0.2">
      <c r="A168" s="63">
        <v>3213</v>
      </c>
      <c r="B168" s="64" t="s">
        <v>337</v>
      </c>
      <c r="C168" s="247" t="s">
        <v>338</v>
      </c>
      <c r="D168" s="194">
        <v>1515</v>
      </c>
      <c r="E168" s="194">
        <v>1143.4000000000001</v>
      </c>
      <c r="F168" s="45">
        <f t="shared" si="26"/>
        <v>75.471947194719476</v>
      </c>
    </row>
    <row r="169" spans="1:6" ht="12.75" customHeight="1" x14ac:dyDescent="0.2">
      <c r="A169" s="63">
        <v>3214</v>
      </c>
      <c r="B169" s="64" t="s">
        <v>339</v>
      </c>
      <c r="C169" s="247" t="s">
        <v>340</v>
      </c>
      <c r="D169" s="194">
        <v>156</v>
      </c>
      <c r="E169" s="194">
        <v>95</v>
      </c>
      <c r="F169" s="45">
        <f t="shared" si="26"/>
        <v>60.897435897435891</v>
      </c>
    </row>
    <row r="170" spans="1:6" ht="12.75" customHeight="1" x14ac:dyDescent="0.2">
      <c r="A170" s="63">
        <v>322</v>
      </c>
      <c r="B170" s="64" t="s">
        <v>341</v>
      </c>
      <c r="C170" s="247" t="s">
        <v>342</v>
      </c>
      <c r="D170" s="60">
        <f t="shared" ref="D170:E170" si="34">SUM(D171:D177)</f>
        <v>70216.739999999991</v>
      </c>
      <c r="E170" s="60">
        <f t="shared" si="34"/>
        <v>79261.919999999998</v>
      </c>
      <c r="F170" s="45">
        <f t="shared" si="26"/>
        <v>112.88179998103018</v>
      </c>
    </row>
    <row r="171" spans="1:6" ht="12.75" customHeight="1" x14ac:dyDescent="0.2">
      <c r="A171" s="63">
        <v>3221</v>
      </c>
      <c r="B171" s="64" t="s">
        <v>343</v>
      </c>
      <c r="C171" s="247" t="s">
        <v>344</v>
      </c>
      <c r="D171" s="194">
        <v>34658.519999999997</v>
      </c>
      <c r="E171" s="194">
        <v>39474.370000000003</v>
      </c>
      <c r="F171" s="45">
        <f t="shared" si="26"/>
        <v>113.89514035798413</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21793.19</v>
      </c>
      <c r="E173" s="194">
        <v>22364.61</v>
      </c>
      <c r="F173" s="45">
        <f t="shared" si="26"/>
        <v>102.62201173852934</v>
      </c>
    </row>
    <row r="174" spans="1:6" ht="12.75" customHeight="1" x14ac:dyDescent="0.2">
      <c r="A174" s="63">
        <v>3224</v>
      </c>
      <c r="B174" s="65" t="s">
        <v>349</v>
      </c>
      <c r="C174" s="247" t="s">
        <v>350</v>
      </c>
      <c r="D174" s="194">
        <v>4799.8500000000004</v>
      </c>
      <c r="E174" s="194">
        <v>3856.22</v>
      </c>
      <c r="F174" s="45">
        <f t="shared" si="26"/>
        <v>80.340427305019929</v>
      </c>
    </row>
    <row r="175" spans="1:6" ht="12.75" customHeight="1" x14ac:dyDescent="0.2">
      <c r="A175" s="63">
        <v>3225</v>
      </c>
      <c r="B175" s="65" t="s">
        <v>351</v>
      </c>
      <c r="C175" s="247" t="s">
        <v>352</v>
      </c>
      <c r="D175" s="194">
        <v>8456.2000000000007</v>
      </c>
      <c r="E175" s="194">
        <v>12675.8</v>
      </c>
      <c r="F175" s="45">
        <f t="shared" si="26"/>
        <v>149.8994820368487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508.98</v>
      </c>
      <c r="E177" s="194">
        <v>890.92</v>
      </c>
      <c r="F177" s="45">
        <f t="shared" si="26"/>
        <v>175.04027663169475</v>
      </c>
    </row>
    <row r="178" spans="1:6" ht="12.75" customHeight="1" x14ac:dyDescent="0.2">
      <c r="A178" s="63">
        <v>323</v>
      </c>
      <c r="B178" s="65" t="s">
        <v>357</v>
      </c>
      <c r="C178" s="247" t="s">
        <v>358</v>
      </c>
      <c r="D178" s="60">
        <f t="shared" ref="D178:E178" si="35">SUM(D179:D187)</f>
        <v>44880.339999999989</v>
      </c>
      <c r="E178" s="60">
        <f t="shared" si="35"/>
        <v>51296.100000000006</v>
      </c>
      <c r="F178" s="45">
        <f t="shared" si="26"/>
        <v>114.29525712149244</v>
      </c>
    </row>
    <row r="179" spans="1:6" ht="12.75" customHeight="1" x14ac:dyDescent="0.2">
      <c r="A179" s="63">
        <v>3231</v>
      </c>
      <c r="B179" s="65" t="s">
        <v>359</v>
      </c>
      <c r="C179" s="247" t="s">
        <v>360</v>
      </c>
      <c r="D179" s="194">
        <v>1701.36</v>
      </c>
      <c r="E179" s="194">
        <v>920.94</v>
      </c>
      <c r="F179" s="45">
        <f t="shared" si="26"/>
        <v>54.129637466497392</v>
      </c>
    </row>
    <row r="180" spans="1:6" ht="12.75" customHeight="1" x14ac:dyDescent="0.2">
      <c r="A180" s="63">
        <v>3232</v>
      </c>
      <c r="B180" s="65" t="s">
        <v>361</v>
      </c>
      <c r="C180" s="247" t="s">
        <v>362</v>
      </c>
      <c r="D180" s="194">
        <v>19835.599999999999</v>
      </c>
      <c r="E180" s="194">
        <v>12061.5</v>
      </c>
      <c r="F180" s="45">
        <f t="shared" si="26"/>
        <v>60.807336304422357</v>
      </c>
    </row>
    <row r="181" spans="1:6" ht="12.75" customHeight="1" x14ac:dyDescent="0.2">
      <c r="A181" s="63">
        <v>3233</v>
      </c>
      <c r="B181" s="65" t="s">
        <v>363</v>
      </c>
      <c r="C181" s="247" t="s">
        <v>364</v>
      </c>
      <c r="D181" s="194">
        <v>0</v>
      </c>
      <c r="E181" s="194">
        <v>790</v>
      </c>
      <c r="F181" s="45" t="str">
        <f t="shared" si="26"/>
        <v>-</v>
      </c>
    </row>
    <row r="182" spans="1:6" ht="12.75" customHeight="1" x14ac:dyDescent="0.2">
      <c r="A182" s="63">
        <v>3234</v>
      </c>
      <c r="B182" s="65" t="s">
        <v>365</v>
      </c>
      <c r="C182" s="247" t="s">
        <v>366</v>
      </c>
      <c r="D182" s="194">
        <v>7699.39</v>
      </c>
      <c r="E182" s="194">
        <v>8428.56</v>
      </c>
      <c r="F182" s="45">
        <f t="shared" si="26"/>
        <v>109.4704905193788</v>
      </c>
    </row>
    <row r="183" spans="1:6" ht="12.75" customHeight="1" x14ac:dyDescent="0.2">
      <c r="A183" s="63">
        <v>3235</v>
      </c>
      <c r="B183" s="64" t="s">
        <v>367</v>
      </c>
      <c r="C183" s="247" t="s">
        <v>368</v>
      </c>
      <c r="D183" s="194">
        <v>1194.48</v>
      </c>
      <c r="E183" s="194">
        <v>597.24</v>
      </c>
      <c r="F183" s="45">
        <f t="shared" si="26"/>
        <v>50</v>
      </c>
    </row>
    <row r="184" spans="1:6" ht="12.75" customHeight="1" x14ac:dyDescent="0.2">
      <c r="A184" s="63">
        <v>3236</v>
      </c>
      <c r="B184" s="64" t="s">
        <v>369</v>
      </c>
      <c r="C184" s="247" t="s">
        <v>370</v>
      </c>
      <c r="D184" s="194">
        <v>2946.86</v>
      </c>
      <c r="E184" s="194">
        <v>2880</v>
      </c>
      <c r="F184" s="45">
        <f t="shared" si="26"/>
        <v>97.731144336683784</v>
      </c>
    </row>
    <row r="185" spans="1:6" ht="12.75" customHeight="1" x14ac:dyDescent="0.2">
      <c r="A185" s="63">
        <v>3237</v>
      </c>
      <c r="B185" s="64" t="s">
        <v>371</v>
      </c>
      <c r="C185" s="247" t="s">
        <v>372</v>
      </c>
      <c r="D185" s="194">
        <v>3555.16</v>
      </c>
      <c r="E185" s="194">
        <v>2497.13</v>
      </c>
      <c r="F185" s="45">
        <f t="shared" si="26"/>
        <v>70.239595404988805</v>
      </c>
    </row>
    <row r="186" spans="1:6" ht="12.75" customHeight="1" x14ac:dyDescent="0.2">
      <c r="A186" s="63">
        <v>3238</v>
      </c>
      <c r="B186" s="64" t="s">
        <v>373</v>
      </c>
      <c r="C186" s="247" t="s">
        <v>374</v>
      </c>
      <c r="D186" s="194">
        <v>5608.53</v>
      </c>
      <c r="E186" s="194">
        <v>9752.4500000000007</v>
      </c>
      <c r="F186" s="45">
        <f t="shared" si="26"/>
        <v>173.8860271764616</v>
      </c>
    </row>
    <row r="187" spans="1:6" ht="12.75" customHeight="1" x14ac:dyDescent="0.2">
      <c r="A187" s="63">
        <v>3239</v>
      </c>
      <c r="B187" s="64" t="s">
        <v>375</v>
      </c>
      <c r="C187" s="247" t="s">
        <v>376</v>
      </c>
      <c r="D187" s="194">
        <v>2338.96</v>
      </c>
      <c r="E187" s="194">
        <v>13368.28</v>
      </c>
      <c r="F187" s="45">
        <f t="shared" si="26"/>
        <v>571.54803844443677</v>
      </c>
    </row>
    <row r="188" spans="1:6" ht="12.75" customHeight="1" x14ac:dyDescent="0.2">
      <c r="A188" s="63">
        <v>324</v>
      </c>
      <c r="B188" s="64" t="s">
        <v>377</v>
      </c>
      <c r="C188" s="247" t="s">
        <v>378</v>
      </c>
      <c r="D188" s="194">
        <v>753.96</v>
      </c>
      <c r="E188" s="194">
        <v>8452.4599999999991</v>
      </c>
      <c r="F188" s="45">
        <f t="shared" si="26"/>
        <v>1121.0753886147804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23924.959999999999</v>
      </c>
      <c r="E194" s="60">
        <f t="shared" si="36"/>
        <v>14523.830000000002</v>
      </c>
      <c r="F194" s="45">
        <f t="shared" si="26"/>
        <v>60.705765025312488</v>
      </c>
    </row>
    <row r="195" spans="1:6" ht="12.75" customHeight="1" x14ac:dyDescent="0.2">
      <c r="A195" s="63">
        <v>3291</v>
      </c>
      <c r="B195" s="183" t="s">
        <v>391</v>
      </c>
      <c r="C195" s="247" t="s">
        <v>392</v>
      </c>
      <c r="D195" s="194">
        <v>350</v>
      </c>
      <c r="E195" s="194">
        <v>280</v>
      </c>
      <c r="F195" s="45">
        <f t="shared" si="26"/>
        <v>80</v>
      </c>
    </row>
    <row r="196" spans="1:6" ht="12.75" customHeight="1" x14ac:dyDescent="0.2">
      <c r="A196" s="63">
        <v>3292</v>
      </c>
      <c r="B196" s="64" t="s">
        <v>393</v>
      </c>
      <c r="C196" s="247" t="s">
        <v>394</v>
      </c>
      <c r="D196" s="194">
        <v>2826</v>
      </c>
      <c r="E196" s="194">
        <v>2820</v>
      </c>
      <c r="F196" s="45">
        <f t="shared" si="26"/>
        <v>99.787685774946922</v>
      </c>
    </row>
    <row r="197" spans="1:6" ht="12.75" customHeight="1" x14ac:dyDescent="0.2">
      <c r="A197" s="63">
        <v>3293</v>
      </c>
      <c r="B197" s="64" t="s">
        <v>395</v>
      </c>
      <c r="C197" s="247" t="s">
        <v>396</v>
      </c>
      <c r="D197" s="194">
        <v>5226.2700000000004</v>
      </c>
      <c r="E197" s="194">
        <v>3471.13</v>
      </c>
      <c r="F197" s="45">
        <f t="shared" si="26"/>
        <v>66.416966593765721</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2107.13</v>
      </c>
      <c r="E199" s="194">
        <v>2496</v>
      </c>
      <c r="F199" s="45">
        <f t="shared" si="26"/>
        <v>118.45496006416309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13380.56</v>
      </c>
      <c r="E201" s="194">
        <v>5416.7</v>
      </c>
      <c r="F201" s="45">
        <f t="shared" si="26"/>
        <v>40.481863240402497</v>
      </c>
    </row>
    <row r="202" spans="1:6" ht="12.75" customHeight="1" x14ac:dyDescent="0.2">
      <c r="A202" s="63">
        <v>34</v>
      </c>
      <c r="B202" s="183" t="s">
        <v>405</v>
      </c>
      <c r="C202" s="247" t="s">
        <v>406</v>
      </c>
      <c r="D202" s="60">
        <f t="shared" ref="D202:E202" si="37">D203+D208+D216</f>
        <v>1218.57</v>
      </c>
      <c r="E202" s="60">
        <f t="shared" si="37"/>
        <v>1221</v>
      </c>
      <c r="F202" s="45">
        <f t="shared" si="26"/>
        <v>100.19941406730841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1218.57</v>
      </c>
      <c r="E216" s="60">
        <f t="shared" si="40"/>
        <v>1221</v>
      </c>
      <c r="F216" s="45">
        <f t="shared" si="26"/>
        <v>100.19941406730841</v>
      </c>
    </row>
    <row r="217" spans="1:6" ht="12.75" customHeight="1" x14ac:dyDescent="0.2">
      <c r="A217" s="63">
        <v>3431</v>
      </c>
      <c r="B217" s="182" t="s">
        <v>435</v>
      </c>
      <c r="C217" s="247" t="s">
        <v>436</v>
      </c>
      <c r="D217" s="194">
        <v>1218.57</v>
      </c>
      <c r="E217" s="194">
        <v>1221</v>
      </c>
      <c r="F217" s="45">
        <f t="shared" si="26"/>
        <v>100.19941406730841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87200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87200</v>
      </c>
      <c r="F269" s="45" t="str">
        <f t="shared" ref="F269:F272" si="59">IF(D269&lt;&gt;0,IF(E269/D269&gt;=100,"&gt;&gt;100",E269/D269*100),"-")</f>
        <v>-</v>
      </c>
    </row>
    <row r="270" spans="1:6" ht="12.75" customHeight="1" x14ac:dyDescent="0.2">
      <c r="A270" s="63">
        <v>3721</v>
      </c>
      <c r="B270" s="65" t="s">
        <v>532</v>
      </c>
      <c r="C270" s="247" t="s">
        <v>533</v>
      </c>
      <c r="D270" s="194">
        <v>0</v>
      </c>
      <c r="E270" s="194">
        <v>87200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54</v>
      </c>
      <c r="E273" s="60">
        <f t="shared" si="60"/>
        <v>49.5</v>
      </c>
      <c r="F273" s="45">
        <f t="shared" ref="F273:F277" si="61">IF(D273&lt;&gt;0,IF(E273/D273&gt;=100,"&gt;&gt;100",E273/D273*100),"-")</f>
        <v>91.666666666666657</v>
      </c>
    </row>
    <row r="274" spans="1:6" ht="12.75" customHeight="1" x14ac:dyDescent="0.2">
      <c r="A274" s="63">
        <v>381</v>
      </c>
      <c r="B274" s="64" t="s">
        <v>540</v>
      </c>
      <c r="C274" s="247" t="s">
        <v>541</v>
      </c>
      <c r="D274" s="60">
        <f t="shared" ref="D274:E274" si="62">SUM(D275:D277)</f>
        <v>54</v>
      </c>
      <c r="E274" s="60">
        <f t="shared" si="62"/>
        <v>49.5</v>
      </c>
      <c r="F274" s="45">
        <f t="shared" si="61"/>
        <v>91.666666666666657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v>
      </c>
      <c r="E276" s="194">
        <v>49.5</v>
      </c>
      <c r="F276" s="45">
        <f t="shared" si="61"/>
        <v>91.666666666666657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1827824.8199999998</v>
      </c>
      <c r="E299" s="60">
        <f>E152-E297+E298</f>
        <v>2223259.8199999998</v>
      </c>
      <c r="F299" s="45">
        <f t="shared" si="68"/>
        <v>121.63418483397112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7621.5099999997765</v>
      </c>
      <c r="E301" s="60">
        <f>IF(E299&gt;=E6,E299-E6,0)</f>
        <v>185423.61999999988</v>
      </c>
      <c r="F301" s="45">
        <f t="shared" si="68"/>
        <v>2432.8987300417543</v>
      </c>
    </row>
    <row r="302" spans="1:6" ht="12.75" customHeight="1" x14ac:dyDescent="0.2">
      <c r="A302" s="63">
        <v>92211</v>
      </c>
      <c r="B302" s="64" t="s">
        <v>596</v>
      </c>
      <c r="C302" s="247" t="s">
        <v>597</v>
      </c>
      <c r="D302" s="194">
        <v>20033.189999999999</v>
      </c>
      <c r="E302" s="194">
        <v>735.88</v>
      </c>
      <c r="F302" s="45">
        <f t="shared" si="68"/>
        <v>3.6733041517601537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857.46</v>
      </c>
      <c r="E304" s="194">
        <v>149318.85</v>
      </c>
      <c r="F304" s="45" t="str">
        <f t="shared" si="68"/>
        <v>&gt;&gt;100</v>
      </c>
    </row>
    <row r="305" spans="1:6" ht="12" x14ac:dyDescent="0.2">
      <c r="A305" s="63">
        <v>9661</v>
      </c>
      <c r="B305" s="220" t="s">
        <v>602</v>
      </c>
      <c r="C305" s="247" t="s">
        <v>603</v>
      </c>
      <c r="D305" s="194">
        <v>704</v>
      </c>
      <c r="E305" s="194">
        <v>424.8</v>
      </c>
      <c r="F305" s="45">
        <f t="shared" si="68"/>
        <v>60.340909090909086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11675.8</v>
      </c>
      <c r="E360" s="60">
        <f t="shared" si="86"/>
        <v>18108.939999999999</v>
      </c>
      <c r="F360" s="45">
        <f t="shared" si="72"/>
        <v>155.09806608540742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11675.8</v>
      </c>
      <c r="E373" s="60">
        <f t="shared" si="90"/>
        <v>18108.939999999999</v>
      </c>
      <c r="F373" s="45">
        <f t="shared" si="72"/>
        <v>155.09806608540742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10755.76</v>
      </c>
      <c r="E379" s="60">
        <f t="shared" si="92"/>
        <v>14982.83</v>
      </c>
      <c r="F379" s="45">
        <f t="shared" si="72"/>
        <v>139.30052362641041</v>
      </c>
    </row>
    <row r="380" spans="1:6" ht="12.75" customHeight="1" x14ac:dyDescent="0.2">
      <c r="A380" s="63">
        <v>4221</v>
      </c>
      <c r="B380" s="64" t="s">
        <v>647</v>
      </c>
      <c r="C380" s="247" t="s">
        <v>739</v>
      </c>
      <c r="D380" s="194">
        <v>4997.46</v>
      </c>
      <c r="E380" s="194">
        <v>5014.43</v>
      </c>
      <c r="F380" s="45">
        <f t="shared" si="72"/>
        <v>100.33957250283146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990.9</v>
      </c>
      <c r="E382" s="194">
        <v>6070.65</v>
      </c>
      <c r="F382" s="45">
        <f t="shared" si="72"/>
        <v>612.64002422040573</v>
      </c>
    </row>
    <row r="383" spans="1:6" ht="12.75" customHeight="1" x14ac:dyDescent="0.2">
      <c r="A383" s="63">
        <v>4224</v>
      </c>
      <c r="B383" s="64" t="s">
        <v>653</v>
      </c>
      <c r="C383" s="247" t="s">
        <v>743</v>
      </c>
      <c r="D383" s="194">
        <v>1960.15</v>
      </c>
      <c r="E383" s="194">
        <v>0</v>
      </c>
      <c r="F383" s="45">
        <f t="shared" si="72"/>
        <v>0</v>
      </c>
    </row>
    <row r="384" spans="1:6" ht="12.75" customHeight="1" x14ac:dyDescent="0.2">
      <c r="A384" s="70">
        <v>4225</v>
      </c>
      <c r="B384" s="65" t="s">
        <v>655</v>
      </c>
      <c r="C384" s="278" t="s">
        <v>744</v>
      </c>
      <c r="D384" s="192">
        <v>2807.25</v>
      </c>
      <c r="E384" s="192">
        <v>3897.75</v>
      </c>
      <c r="F384" s="71">
        <f t="shared" si="72"/>
        <v>138.84584557841305</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920.04</v>
      </c>
      <c r="E393" s="60">
        <f t="shared" si="94"/>
        <v>3126.11</v>
      </c>
      <c r="F393" s="45">
        <f t="shared" si="72"/>
        <v>339.7797921829486</v>
      </c>
    </row>
    <row r="394" spans="1:6" ht="12.75" customHeight="1" x14ac:dyDescent="0.2">
      <c r="A394" s="63">
        <v>4241</v>
      </c>
      <c r="B394" s="64" t="s">
        <v>756</v>
      </c>
      <c r="C394" s="247" t="s">
        <v>757</v>
      </c>
      <c r="D394" s="194">
        <v>920.04</v>
      </c>
      <c r="E394" s="194">
        <v>3126.11</v>
      </c>
      <c r="F394" s="45">
        <f t="shared" si="72"/>
        <v>339.7797921829486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11675.8</v>
      </c>
      <c r="E418" s="60">
        <f t="shared" si="102"/>
        <v>18108.939999999999</v>
      </c>
      <c r="F418" s="45">
        <f t="shared" si="72"/>
        <v>155.09806608540742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1820203.31</v>
      </c>
      <c r="E422" s="60">
        <f>E6+E308</f>
        <v>2037836.2</v>
      </c>
      <c r="F422" s="45">
        <f t="shared" si="72"/>
        <v>111.95651545101299</v>
      </c>
    </row>
    <row r="423" spans="1:6" ht="12.75" customHeight="1" x14ac:dyDescent="0.2">
      <c r="A423" s="63" t="s">
        <v>581</v>
      </c>
      <c r="B423" s="64" t="s">
        <v>804</v>
      </c>
      <c r="C423" s="247" t="s">
        <v>805</v>
      </c>
      <c r="D423" s="60">
        <f t="shared" ref="D423:E423" si="103">D299+D360</f>
        <v>1839500.6199999999</v>
      </c>
      <c r="E423" s="60">
        <f t="shared" si="103"/>
        <v>2241368.7599999998</v>
      </c>
      <c r="F423" s="45">
        <f t="shared" si="72"/>
        <v>121.84658899435435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19297.309999999823</v>
      </c>
      <c r="E425" s="60">
        <f t="shared" si="105"/>
        <v>203532.55999999982</v>
      </c>
      <c r="F425" s="45">
        <f t="shared" si="72"/>
        <v>1054.7198547362389</v>
      </c>
    </row>
    <row r="426" spans="1:6" ht="12.75" customHeight="1" x14ac:dyDescent="0.2">
      <c r="A426" s="251" t="s">
        <v>810</v>
      </c>
      <c r="B426" s="183" t="s">
        <v>811</v>
      </c>
      <c r="C426" s="252" t="s">
        <v>812</v>
      </c>
      <c r="D426" s="60">
        <f t="shared" ref="D426:E426" si="106">IF(D302-D303+D419-D420&gt;=0,D302-D303+D419-D420,0)</f>
        <v>20033.189999999999</v>
      </c>
      <c r="E426" s="60">
        <f t="shared" si="106"/>
        <v>735.88</v>
      </c>
      <c r="F426" s="45">
        <f t="shared" si="72"/>
        <v>3.6733041517601537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857.46</v>
      </c>
      <c r="E428" s="81">
        <f t="shared" si="108"/>
        <v>149318.85</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1820203.31</v>
      </c>
      <c r="E643" s="60">
        <f>E422+E430</f>
        <v>2037836.2</v>
      </c>
      <c r="F643" s="45">
        <f t="shared" si="109"/>
        <v>111.95651545101299</v>
      </c>
    </row>
    <row r="644" spans="1:6" ht="12.75" customHeight="1" x14ac:dyDescent="0.2">
      <c r="A644" s="63" t="s">
        <v>581</v>
      </c>
      <c r="B644" s="64" t="s">
        <v>1237</v>
      </c>
      <c r="C644" s="247" t="s">
        <v>1238</v>
      </c>
      <c r="D644" s="60">
        <f>D423+D535</f>
        <v>1839500.6199999999</v>
      </c>
      <c r="E644" s="60">
        <f>E423+E535</f>
        <v>2241368.7599999998</v>
      </c>
      <c r="F644" s="45">
        <f t="shared" si="109"/>
        <v>121.84658899435435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19297.309999999823</v>
      </c>
      <c r="E646" s="60">
        <f t="shared" si="164"/>
        <v>203532.55999999982</v>
      </c>
      <c r="F646" s="45">
        <f t="shared" si="109"/>
        <v>1054.7198547362389</v>
      </c>
    </row>
    <row r="647" spans="1:6" ht="24" x14ac:dyDescent="0.2">
      <c r="A647" s="251" t="s">
        <v>1243</v>
      </c>
      <c r="B647" s="64" t="s">
        <v>1244</v>
      </c>
      <c r="C647" s="252" t="s">
        <v>1243</v>
      </c>
      <c r="D647" s="60">
        <f>IF(D426-D427+D641-D642&gt;=0,D426-D427+D641-D642,0)</f>
        <v>20033.189999999999</v>
      </c>
      <c r="E647" s="60">
        <f>IF(E426-E427+E641-E642&gt;=0,E426-E427+E641-E642,0)</f>
        <v>735.88</v>
      </c>
      <c r="F647" s="45">
        <f t="shared" si="109"/>
        <v>3.6733041517601537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735.88000000017564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202796.67999999982</v>
      </c>
      <c r="F650" s="45" t="str">
        <f t="shared" si="109"/>
        <v>-</v>
      </c>
    </row>
    <row r="651" spans="1:6" ht="24" x14ac:dyDescent="0.2">
      <c r="A651" s="249" t="s">
        <v>1251</v>
      </c>
      <c r="B651" s="184" t="s">
        <v>1252</v>
      </c>
      <c r="C651" s="250" t="s">
        <v>1251</v>
      </c>
      <c r="D651" s="196">
        <v>136468.63</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19448.12</v>
      </c>
      <c r="E653" s="194">
        <v>11523.29</v>
      </c>
      <c r="F653" s="45">
        <f t="shared" ref="F653:F740" si="167">IF(D653&lt;&gt;0,IF(E653/D653&gt;=100,"&gt;&gt;100",E653/D653*100),"-")</f>
        <v>59.251434071776607</v>
      </c>
    </row>
    <row r="654" spans="1:6" ht="12.75" customHeight="1" x14ac:dyDescent="0.2">
      <c r="A654" s="63" t="s">
        <v>1256</v>
      </c>
      <c r="B654" s="64" t="s">
        <v>1257</v>
      </c>
      <c r="C654" s="247" t="s">
        <v>1256</v>
      </c>
      <c r="D654" s="194">
        <v>220993.74</v>
      </c>
      <c r="E654" s="194">
        <v>356058.07</v>
      </c>
      <c r="F654" s="45">
        <f t="shared" si="167"/>
        <v>161.11681263007722</v>
      </c>
    </row>
    <row r="655" spans="1:6" ht="12.75" customHeight="1" x14ac:dyDescent="0.2">
      <c r="A655" s="63" t="s">
        <v>1258</v>
      </c>
      <c r="B655" s="64" t="s">
        <v>1259</v>
      </c>
      <c r="C655" s="247" t="s">
        <v>1258</v>
      </c>
      <c r="D655" s="194">
        <v>228918.57</v>
      </c>
      <c r="E655" s="194">
        <v>360264.26</v>
      </c>
      <c r="F655" s="45">
        <f t="shared" si="167"/>
        <v>157.37659902383629</v>
      </c>
    </row>
    <row r="656" spans="1:6" ht="24" x14ac:dyDescent="0.2">
      <c r="A656" s="63">
        <v>11</v>
      </c>
      <c r="B656" s="64" t="s">
        <v>1260</v>
      </c>
      <c r="C656" s="247" t="s">
        <v>1261</v>
      </c>
      <c r="D656" s="60">
        <f t="shared" ref="D656:E656" si="168">+D653+D654-D655</f>
        <v>11523.289999999979</v>
      </c>
      <c r="E656" s="60">
        <f t="shared" si="168"/>
        <v>7317.0999999999767</v>
      </c>
      <c r="F656" s="45">
        <f t="shared" si="167"/>
        <v>63.498358541701116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62</v>
      </c>
      <c r="E658" s="253">
        <v>63</v>
      </c>
      <c r="F658" s="45">
        <f t="shared" si="167"/>
        <v>101.61290322580645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56</v>
      </c>
      <c r="E660" s="253">
        <v>56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1637195.06</v>
      </c>
      <c r="E683" s="192">
        <v>1753326.86</v>
      </c>
      <c r="F683" s="71">
        <f t="shared" si="167"/>
        <v>107.09333926282432</v>
      </c>
    </row>
    <row r="684" spans="1:6" ht="24" x14ac:dyDescent="0.2">
      <c r="A684" s="70">
        <v>63613</v>
      </c>
      <c r="B684" s="182" t="s">
        <v>1317</v>
      </c>
      <c r="C684" s="278" t="s">
        <v>1318</v>
      </c>
      <c r="D684" s="192">
        <v>137.49</v>
      </c>
      <c r="E684" s="192">
        <v>153.46</v>
      </c>
      <c r="F684" s="71">
        <f t="shared" si="167"/>
        <v>111.61539021019711</v>
      </c>
    </row>
    <row r="685" spans="1:6" ht="24" x14ac:dyDescent="0.2">
      <c r="A685" s="63">
        <v>63622</v>
      </c>
      <c r="B685" s="244" t="s">
        <v>1319</v>
      </c>
      <c r="C685" s="247" t="s">
        <v>1320</v>
      </c>
      <c r="D685" s="194">
        <v>882.66</v>
      </c>
      <c r="E685" s="194">
        <v>650</v>
      </c>
      <c r="F685" s="45">
        <f t="shared" si="167"/>
        <v>73.641039584891132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795</v>
      </c>
      <c r="E724" s="192">
        <v>0</v>
      </c>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4359.6400000000003</v>
      </c>
      <c r="E732" s="192">
        <v>2995.23</v>
      </c>
      <c r="F732" s="71">
        <f t="shared" si="167"/>
        <v>68.703608554834801</v>
      </c>
    </row>
    <row r="733" spans="1:6" ht="12.75" customHeight="1" x14ac:dyDescent="0.2">
      <c r="A733" s="70">
        <v>31215</v>
      </c>
      <c r="B733" s="65" t="s">
        <v>1395</v>
      </c>
      <c r="C733" s="278" t="s">
        <v>1396</v>
      </c>
      <c r="D733" s="192">
        <v>1765.76</v>
      </c>
      <c r="E733" s="192">
        <v>2648.64</v>
      </c>
      <c r="F733" s="71">
        <f t="shared" si="167"/>
        <v>150</v>
      </c>
    </row>
    <row r="734" spans="1:6" ht="12.75" customHeight="1" x14ac:dyDescent="0.2">
      <c r="A734" s="70">
        <v>32121</v>
      </c>
      <c r="B734" s="65" t="s">
        <v>1397</v>
      </c>
      <c r="C734" s="278" t="s">
        <v>1398</v>
      </c>
      <c r="D734" s="192">
        <v>22067.62</v>
      </c>
      <c r="E734" s="192">
        <v>21631.01</v>
      </c>
      <c r="F734" s="71">
        <f t="shared" si="167"/>
        <v>98.02149031023734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2946.86</v>
      </c>
      <c r="E736" s="194">
        <v>2880</v>
      </c>
      <c r="F736" s="45">
        <f t="shared" si="167"/>
        <v>97.731144336683784</v>
      </c>
    </row>
    <row r="737" spans="1:6" ht="12.75" customHeight="1" x14ac:dyDescent="0.2">
      <c r="A737" s="63" t="s">
        <v>1403</v>
      </c>
      <c r="B737" s="64" t="s">
        <v>1404</v>
      </c>
      <c r="C737" s="247" t="s">
        <v>1403</v>
      </c>
      <c r="D737" s="194">
        <v>2129.0100000000002</v>
      </c>
      <c r="E737" s="194">
        <v>2143.9</v>
      </c>
      <c r="F737" s="45">
        <f t="shared" si="167"/>
        <v>100.69938609964255</v>
      </c>
    </row>
    <row r="738" spans="1:6" ht="12.75" customHeight="1" x14ac:dyDescent="0.2">
      <c r="A738" s="63" t="s">
        <v>1405</v>
      </c>
      <c r="B738" s="64" t="s">
        <v>1406</v>
      </c>
      <c r="C738" s="247" t="s">
        <v>1405</v>
      </c>
      <c r="D738" s="194">
        <v>676.15</v>
      </c>
      <c r="E738" s="194">
        <v>228.23</v>
      </c>
      <c r="F738" s="45">
        <f t="shared" si="167"/>
        <v>33.754344450195958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87200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52" zoomScale="120" zoomScaleNormal="120" workbookViewId="0">
      <selection activeCell="D70" sqref="D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726514.24</v>
      </c>
      <c r="E6" s="180">
        <f t="shared" si="0"/>
        <v>678634.35000000021</v>
      </c>
      <c r="F6" s="181">
        <f t="shared" ref="F6:F298" si="1">IF(D6&gt;0,IF(E6/D6&gt;=100,"&gt;&gt;100",E6/D6*100),"-")</f>
        <v>93.409641908739488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566121.29</v>
      </c>
      <c r="E7" s="79">
        <f t="shared" si="2"/>
        <v>515467.91000000021</v>
      </c>
      <c r="F7" s="71">
        <f t="shared" si="1"/>
        <v>91.052556952945579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5100</v>
      </c>
      <c r="E10" s="192">
        <v>1700</v>
      </c>
      <c r="F10" s="71">
        <f t="shared" si="1"/>
        <v>33.333333333333329</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5100</v>
      </c>
      <c r="E11" s="192">
        <v>1700</v>
      </c>
      <c r="F11" s="71">
        <f t="shared" si="1"/>
        <v>33.333333333333329</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566121.29</v>
      </c>
      <c r="E12" s="79">
        <f t="shared" si="3"/>
        <v>515467.91000000021</v>
      </c>
      <c r="F12" s="71">
        <f t="shared" si="1"/>
        <v>91.052556952945579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441575.28</v>
      </c>
      <c r="E13" s="79">
        <f t="shared" si="4"/>
        <v>422274.37000000011</v>
      </c>
      <c r="F13" s="71">
        <f t="shared" si="1"/>
        <v>95.629078240068168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1544076.83</v>
      </c>
      <c r="E15" s="192">
        <v>1544076.83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1102501.55</v>
      </c>
      <c r="E18" s="192">
        <v>1121802.46</v>
      </c>
      <c r="F18" s="71">
        <f t="shared" si="1"/>
        <v>101.75064697187955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122207.03000000003</v>
      </c>
      <c r="E19" s="79">
        <f t="shared" si="5"/>
        <v>91328.830000000075</v>
      </c>
      <c r="F19" s="71">
        <f t="shared" si="1"/>
        <v>74.732877478488803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280108.17</v>
      </c>
      <c r="E20" s="192">
        <v>278262.05</v>
      </c>
      <c r="F20" s="71">
        <f t="shared" si="1"/>
        <v>99.340926042964057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45387.76</v>
      </c>
      <c r="E21" s="192">
        <v>45387.76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19088.14</v>
      </c>
      <c r="E22" s="192">
        <v>22340.74</v>
      </c>
      <c r="F22" s="71">
        <f t="shared" si="1"/>
        <v>117.03990016837682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1960.15</v>
      </c>
      <c r="E23" s="192">
        <v>1960.15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464979.46</v>
      </c>
      <c r="E24" s="192">
        <v>468277.45</v>
      </c>
      <c r="F24" s="71">
        <f t="shared" si="1"/>
        <v>100.709276491482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20398.91</v>
      </c>
      <c r="E26" s="192">
        <v>20211.37</v>
      </c>
      <c r="F26" s="71">
        <f t="shared" si="1"/>
        <v>99.080637151690937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709715.56</v>
      </c>
      <c r="E28" s="192">
        <v>745110.69</v>
      </c>
      <c r="F28" s="71">
        <f t="shared" si="1"/>
        <v>104.98722755916468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291.09000000000003</v>
      </c>
      <c r="E29" s="79">
        <f t="shared" si="6"/>
        <v>226.39999999999998</v>
      </c>
      <c r="F29" s="71">
        <f t="shared" si="1"/>
        <v>77.776632656566676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870.27</v>
      </c>
      <c r="E30" s="192">
        <v>870.27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579.17999999999995</v>
      </c>
      <c r="E34" s="192">
        <v>643.87</v>
      </c>
      <c r="F34" s="71">
        <f t="shared" si="1"/>
        <v>111.16923926931179</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2047.8899999999994</v>
      </c>
      <c r="E35" s="79">
        <f t="shared" si="7"/>
        <v>1638.3100000000049</v>
      </c>
      <c r="F35" s="71">
        <f t="shared" si="1"/>
        <v>79.999902338504768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39064.76</v>
      </c>
      <c r="E36" s="192">
        <v>42190.87</v>
      </c>
      <c r="F36" s="71">
        <f t="shared" si="1"/>
        <v>108.00237861438289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37016.870000000003</v>
      </c>
      <c r="E40" s="192">
        <v>40552.559999999998</v>
      </c>
      <c r="F40" s="71">
        <f t="shared" si="1"/>
        <v>109.5515639220712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94261.24</v>
      </c>
      <c r="E54" s="192">
        <v>103421.84</v>
      </c>
      <c r="F54" s="71">
        <f t="shared" si="1"/>
        <v>109.71831051660257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94261.24</v>
      </c>
      <c r="E55" s="192">
        <v>103421.84</v>
      </c>
      <c r="F55" s="71">
        <f t="shared" si="1"/>
        <v>109.71831051660257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160392.95000000001</v>
      </c>
      <c r="E69" s="79">
        <f>E70+E82+E88+E119+E135+E147+E165+E171</f>
        <v>163166.43999999997</v>
      </c>
      <c r="F69" s="71">
        <f t="shared" si="1"/>
        <v>101.72918448098869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11523.29</v>
      </c>
      <c r="E70" s="79">
        <f t="shared" si="12"/>
        <v>7317.0999999999995</v>
      </c>
      <c r="F70" s="71">
        <f t="shared" si="1"/>
        <v>63.49835854170118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11440.43</v>
      </c>
      <c r="E71" s="79">
        <f t="shared" si="13"/>
        <v>7145.16</v>
      </c>
      <c r="F71" s="71">
        <f t="shared" si="1"/>
        <v>62.455344772880039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11440.43</v>
      </c>
      <c r="E73" s="192">
        <v>7145.16</v>
      </c>
      <c r="F73" s="71">
        <f t="shared" si="1"/>
        <v>62.455344772880039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82.86</v>
      </c>
      <c r="E80" s="192">
        <v>171.94</v>
      </c>
      <c r="F80" s="71">
        <f t="shared" si="1"/>
        <v>207.50663770214823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11543.57</v>
      </c>
      <c r="E82" s="79">
        <f>SUM(E83:E85)-E86+E87</f>
        <v>6530.49</v>
      </c>
      <c r="F82" s="71">
        <f t="shared" si="1"/>
        <v>56.572533453688933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710.33</v>
      </c>
      <c r="E85" s="192">
        <v>962.29</v>
      </c>
      <c r="F85" s="71">
        <f t="shared" si="1"/>
        <v>135.47083749806427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10833.24</v>
      </c>
      <c r="E87" s="192">
        <v>5568.2</v>
      </c>
      <c r="F87" s="71">
        <f t="shared" si="1"/>
        <v>51.399212054750009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857.46</v>
      </c>
      <c r="E147" s="79">
        <f t="shared" si="24"/>
        <v>149318.84999999998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153.46</v>
      </c>
      <c r="E150" s="79">
        <f t="shared" si="25"/>
        <v>148894.04999999999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153.46</v>
      </c>
      <c r="E156" s="192">
        <v>148894.04999999999</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704</v>
      </c>
      <c r="E161" s="192">
        <v>424.8</v>
      </c>
      <c r="F161" s="71">
        <f t="shared" si="1"/>
        <v>60.340909090909086</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136468.63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136468.63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726514.24</v>
      </c>
      <c r="E176" s="79">
        <f>E177+E251</f>
        <v>678634.34999999986</v>
      </c>
      <c r="F176" s="71">
        <f t="shared" si="1"/>
        <v>93.409641908739445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158799.61000000002</v>
      </c>
      <c r="E177" s="79">
        <f>E178+E197+E203+E219+E247+E248</f>
        <v>216644.26999999996</v>
      </c>
      <c r="F177" s="71">
        <f t="shared" si="1"/>
        <v>136.42619777214816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158799.61000000002</v>
      </c>
      <c r="E178" s="79">
        <f>SUM(E179:E181)+E185+E186+SUM(E194:E196)</f>
        <v>170410.83999999997</v>
      </c>
      <c r="F178" s="71">
        <f t="shared" si="1"/>
        <v>107.31187563999683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143902.84</v>
      </c>
      <c r="E179" s="192">
        <v>151306.32999999999</v>
      </c>
      <c r="F179" s="71">
        <f t="shared" si="1"/>
        <v>105.14478379995835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8535.84</v>
      </c>
      <c r="E180" s="192">
        <v>18823.52</v>
      </c>
      <c r="F180" s="71">
        <f t="shared" si="1"/>
        <v>220.52334626703404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95.64</v>
      </c>
      <c r="E181" s="79">
        <f t="shared" si="28"/>
        <v>80.989999999999995</v>
      </c>
      <c r="F181" s="71">
        <f t="shared" si="1"/>
        <v>84.682141363446249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95.64</v>
      </c>
      <c r="E184" s="192">
        <v>80.989999999999995</v>
      </c>
      <c r="F184" s="71">
        <f t="shared" si="1"/>
        <v>84.682141363446249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6265.29</v>
      </c>
      <c r="E196" s="192">
        <v>200</v>
      </c>
      <c r="F196" s="71">
        <f t="shared" si="1"/>
        <v>3.1921906248553538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46233.43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567714.63</v>
      </c>
      <c r="E251" s="79">
        <f>+E252+E255-E264+E274+E291</f>
        <v>461990.07999999996</v>
      </c>
      <c r="F251" s="71">
        <f t="shared" si="1"/>
        <v>81.377166552850682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566121.29</v>
      </c>
      <c r="E252" s="79">
        <f>E253-E254</f>
        <v>515467.91</v>
      </c>
      <c r="F252" s="71">
        <f t="shared" si="1"/>
        <v>91.052556952945523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566121.29</v>
      </c>
      <c r="E253" s="192">
        <v>515467.91</v>
      </c>
      <c r="F253" s="71">
        <f t="shared" si="1"/>
        <v>91.052556952945523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735.88000000000102</v>
      </c>
      <c r="E255" s="79">
        <f>E256-E260</f>
        <v>-202796.68</v>
      </c>
      <c r="F255" s="71">
        <f t="shared" si="1"/>
        <v>-27558.389954883911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11529.02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11529.02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10793.14</v>
      </c>
      <c r="E260" s="79">
        <f>SUM(E261:E263)</f>
        <v>202796.68</v>
      </c>
      <c r="F260" s="71">
        <f t="shared" si="1"/>
        <v>1878.9405122142398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183377.59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10793.14</v>
      </c>
      <c r="E262" s="192">
        <v>19419.09</v>
      </c>
      <c r="F262" s="71">
        <f t="shared" si="1"/>
        <v>179.9206718341465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857.46</v>
      </c>
      <c r="E274" s="79">
        <f>SUM(E275:E277)+SUM(E286:E290)</f>
        <v>149318.84999999998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153.46</v>
      </c>
      <c r="E277" s="79">
        <f>SUM(E278:E285)</f>
        <v>148894.04999999999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153.46</v>
      </c>
      <c r="E283" s="192">
        <v>148894.04999999999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704</v>
      </c>
      <c r="E288" s="192">
        <v>424.8</v>
      </c>
      <c r="F288" s="71">
        <f t="shared" si="39"/>
        <v>60.340909090909086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26208.55</v>
      </c>
      <c r="E297" s="79">
        <f t="shared" si="42"/>
        <v>48221</v>
      </c>
      <c r="F297" s="71">
        <f t="shared" si="1"/>
        <v>183.98957592083499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26208.55</v>
      </c>
      <c r="E298" s="193">
        <v>48221</v>
      </c>
      <c r="F298" s="75">
        <f t="shared" si="1"/>
        <v>183.98957592083499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857.46</v>
      </c>
      <c r="E303" s="192">
        <v>149318.85</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7823.63</v>
      </c>
      <c r="E308" s="192">
        <v>5358.2</v>
      </c>
      <c r="F308" s="71">
        <f t="shared" si="43"/>
        <v>68.487390124532993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1009.97</v>
      </c>
      <c r="E309" s="192">
        <v>210</v>
      </c>
      <c r="F309" s="71">
        <f t="shared" si="43"/>
        <v>20.792696812776619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1999.64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158799.60999999999</v>
      </c>
      <c r="E337" s="192">
        <v>170410.84</v>
      </c>
      <c r="F337" s="71">
        <f t="shared" si="43"/>
        <v>107.31187563999684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2548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38576.800000000003</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962.28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4146.3500000000004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26208.55</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48221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7" workbookViewId="0">
      <selection activeCell="A138" sqref="A1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1839500.62</v>
      </c>
      <c r="E114" s="60">
        <f t="shared" si="22"/>
        <v>2241368.7599999998</v>
      </c>
      <c r="F114" s="45">
        <f t="shared" si="1"/>
        <v>121.84658899435432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1839500.62</v>
      </c>
      <c r="E118" s="60">
        <f t="shared" si="24"/>
        <v>2241368.7599999998</v>
      </c>
      <c r="F118" s="45">
        <f t="shared" si="1"/>
        <v>121.84658899435432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1839500.62</v>
      </c>
      <c r="E120" s="194">
        <v>2241368.7599999998</v>
      </c>
      <c r="F120" s="45">
        <f t="shared" si="1"/>
        <v>121.84658899435432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1839500.62</v>
      </c>
      <c r="E141" s="81">
        <f t="shared" si="28"/>
        <v>2241368.7599999998</v>
      </c>
      <c r="F141" s="61">
        <f t="shared" si="1"/>
        <v>121.84658899435432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62375.24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62375.24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62375.24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62375.24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120" zoomScaleNormal="12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158799.60999999999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2065905.18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1996068.54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1786134.71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208533.83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1200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18108.939999999999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51727.7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2008060.5199999998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1978241.5199999998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1778731.22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198246.15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1214.6500000000001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49.5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18108.939999999999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11710.06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216644.27000000025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216644.27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170410.84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46233.43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18215</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2026-01-30T09:36:05Z</cp:lastPrinted>
  <dcterms:created xsi:type="dcterms:W3CDTF">2022-04-01T05:14:30Z</dcterms:created>
  <dcterms:modified xsi:type="dcterms:W3CDTF">2026-02-09T14:03:10Z</dcterms:modified>
</cp:coreProperties>
</file>